
<file path=[Content_Types].xml><?xml version="1.0" encoding="utf-8"?>
<Types xmlns="http://schemas.openxmlformats.org/package/2006/content-types">
  <Default Extension="vml" ContentType="application/vnd.openxmlformats-officedocument.vmlDrawing"/>
  <Default Extension="png" ContentType="image/p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media/image5.svg" ContentType="image/sv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tabRatio="650" activeTab="2"/>
  </bookViews>
  <sheets>
    <sheet name="报价必读" sheetId="35" r:id="rId1"/>
    <sheet name="公有云产品报价" sheetId="33" r:id="rId2"/>
    <sheet name="私有云产品报价 " sheetId="40" r:id="rId3"/>
    <sheet name="产品功能" sheetId="36" r:id="rId4"/>
    <sheet name="实施估算工具使用说明" sheetId="37" r:id="rId5"/>
    <sheet name="主站实施测算" sheetId="38" r:id="rId6"/>
    <sheet name="服务说明" sheetId="39" r:id="rId7"/>
  </sheets>
  <definedNames>
    <definedName name="√" localSheetId="2">#REF!</definedName>
    <definedName na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J23" authorId="0">
      <text>
        <r>
          <rPr>
            <sz val="9"/>
            <rFont val="宋体"/>
            <charset val="134"/>
          </rPr>
          <t>除主站外需增加的实施组织数量，一般等于项目实施组织总数</t>
        </r>
        <r>
          <rPr>
            <sz val="9"/>
            <rFont val="Tahoma"/>
            <charset val="134"/>
          </rPr>
          <t>-1</t>
        </r>
        <r>
          <rPr>
            <sz val="9"/>
            <rFont val="宋体"/>
            <charset val="134"/>
          </rPr>
          <t>，如果是单体组织填</t>
        </r>
        <r>
          <rPr>
            <sz val="9"/>
            <rFont val="Tahoma"/>
            <charset val="134"/>
          </rPr>
          <t>0</t>
        </r>
      </text>
    </comment>
  </commentList>
</comments>
</file>

<file path=xl/sharedStrings.xml><?xml version="1.0" encoding="utf-8"?>
<sst xmlns="http://schemas.openxmlformats.org/spreadsheetml/2006/main" count="272" uniqueCount="168">
  <si>
    <t>星空旗舰版需要购买API接口</t>
  </si>
  <si>
    <t>工商信息获取、全国招投标信息、获客易与三方平台交互，需按照数据或流量单独计费使用。</t>
  </si>
  <si>
    <t>云蝶客户关系管理</t>
  </si>
  <si>
    <t>【星空旗舰版】公有云订阅</t>
  </si>
  <si>
    <t>租期(年)</t>
  </si>
  <si>
    <t>分组*</t>
  </si>
  <si>
    <t>模块*</t>
  </si>
  <si>
    <t>计价类型*</t>
  </si>
  <si>
    <t>模块价格*
(元/年)</t>
  </si>
  <si>
    <t>是否选择</t>
  </si>
  <si>
    <t>用户单价/特性单价*
(元/年)</t>
  </si>
  <si>
    <t>购买用户数/特性数</t>
  </si>
  <si>
    <t>标准报价*
（请修改计算公式）</t>
  </si>
  <si>
    <r>
      <rPr>
        <b/>
        <sz val="10"/>
        <rFont val="微软雅黑"/>
        <charset val="134"/>
      </rPr>
      <t>备注说明</t>
    </r>
    <r>
      <rPr>
        <i/>
        <sz val="8"/>
        <rFont val="微软雅黑"/>
        <charset val="134"/>
      </rPr>
      <t>（举例1. 必购；
举例2 依赖：XXX模块、XXX模块；</t>
    </r>
  </si>
  <si>
    <t>云蝶CRM</t>
  </si>
  <si>
    <t>行为管理</t>
  </si>
  <si>
    <t>模块+专业用户</t>
  </si>
  <si>
    <t>√</t>
  </si>
  <si>
    <t>1~20：600/用户
21-50：400/用户
51以上：200/用户</t>
  </si>
  <si>
    <t>依赖：销售过程模块</t>
  </si>
  <si>
    <t>销售过程</t>
  </si>
  <si>
    <t>依赖：行为管理模块</t>
  </si>
  <si>
    <t>交易管理</t>
  </si>
  <si>
    <t>必购模块</t>
  </si>
  <si>
    <t>市场营销</t>
  </si>
  <si>
    <t>售后服务</t>
  </si>
  <si>
    <t>客户经营</t>
  </si>
  <si>
    <t>业务绩效</t>
  </si>
  <si>
    <t>产品报价</t>
  </si>
  <si>
    <t>元/年</t>
  </si>
  <si>
    <t>实施服务</t>
  </si>
  <si>
    <t>按照人天报价</t>
  </si>
  <si>
    <t>2,000人/天</t>
  </si>
  <si>
    <t>元，一次性收取</t>
  </si>
  <si>
    <t>按照年度报价</t>
  </si>
  <si>
    <t>/</t>
  </si>
  <si>
    <t>合计价格</t>
  </si>
  <si>
    <r>
      <rPr>
        <sz val="10"/>
        <rFont val="微软雅黑"/>
        <charset val="134"/>
      </rPr>
      <t>1.参考【</t>
    </r>
    <r>
      <rPr>
        <b/>
        <sz val="10"/>
        <color rgb="FFFF0000"/>
        <rFont val="微软雅黑"/>
        <charset val="134"/>
      </rPr>
      <t>报价样例</t>
    </r>
    <r>
      <rPr>
        <sz val="10"/>
        <rFont val="微软雅黑"/>
        <charset val="134"/>
      </rPr>
      <t>】，填写贵公司的产品报价（此为产品报价，未包含：服务报价、硬件报价）
2.明确支持</t>
    </r>
    <r>
      <rPr>
        <b/>
        <sz val="10"/>
        <color rgb="FFFF0000"/>
        <rFont val="微软雅黑"/>
        <charset val="134"/>
      </rPr>
      <t>哪些报价模式</t>
    </r>
    <r>
      <rPr>
        <sz val="10"/>
        <rFont val="微软雅黑"/>
        <charset val="134"/>
      </rPr>
      <t>：公有云订阅、私有云订阅，星空旗舰不支持私有云买断
3.分组、模块的名称不能完全一样。分组、模块尽可能精简。必须一起购买使用的模块不要分开报价。1个分组的模块建议不超过3个。阶梯价相同的模块，放到同1个分组下。阶梯价不同的模块，放到不同分组下
4.必购、依赖关系、需购买金蝶标准模块的，请在备注中标识出来。包含的功能价值，也可以在备注中说明
5.请选择适合的</t>
    </r>
    <r>
      <rPr>
        <b/>
        <sz val="10"/>
        <color rgb="FFFF0000"/>
        <rFont val="微软雅黑"/>
        <charset val="134"/>
      </rPr>
      <t>计价类型</t>
    </r>
    <r>
      <rPr>
        <sz val="10"/>
        <rFont val="微软雅黑"/>
        <charset val="134"/>
      </rPr>
      <t xml:space="preserve">：基础模块价+用户数*用户阶梯价（全员用户/专业用户）、按特性报价、按特性*数量（例：POS机数、RPA机器人数、次数、商家门店数、……）
</t>
    </r>
    <r>
      <rPr>
        <b/>
        <sz val="10"/>
        <rFont val="微软雅黑"/>
        <charset val="134"/>
      </rPr>
      <t xml:space="preserve">    全员用户：</t>
    </r>
    <r>
      <rPr>
        <sz val="10"/>
        <rFont val="微软雅黑"/>
        <charset val="134"/>
      </rPr>
      <t xml:space="preserve">指企业内几乎大部分人会使用到的产品，通常用户量大，用户单价低，比如差旅等。
</t>
    </r>
    <r>
      <rPr>
        <b/>
        <sz val="10"/>
        <rFont val="微软雅黑"/>
        <charset val="134"/>
      </rPr>
      <t xml:space="preserve">    专业用户：</t>
    </r>
    <r>
      <rPr>
        <sz val="10"/>
        <rFont val="微软雅黑"/>
        <charset val="134"/>
      </rPr>
      <t>指企业内只有专业岗位的人才会使用到的产品，通常用户数少，用户单价相对更高，比如出纳管理等。
6.</t>
    </r>
    <r>
      <rPr>
        <b/>
        <sz val="10"/>
        <color rgb="FFFF0000"/>
        <rFont val="微软雅黑"/>
        <charset val="134"/>
      </rPr>
      <t>模块/特性基础价</t>
    </r>
    <r>
      <rPr>
        <sz val="10"/>
        <rFont val="微软雅黑"/>
        <charset val="134"/>
      </rPr>
      <t xml:space="preserve">（例：订单管理平台），根据企业规模、业务复杂度，建议中型3500~10000元
</t>
    </r>
    <r>
      <rPr>
        <b/>
        <sz val="10"/>
        <color rgb="FFFF0000"/>
        <rFont val="微软雅黑"/>
        <charset val="134"/>
      </rPr>
      <t>7.起售用户数</t>
    </r>
    <r>
      <rPr>
        <sz val="10"/>
        <rFont val="微软雅黑"/>
        <charset val="134"/>
      </rPr>
      <t>，专业应用-建议中型客群3~5人起售。全员应用-根据实际情况来测算，建议10~50人起售
8.</t>
    </r>
    <r>
      <rPr>
        <b/>
        <sz val="10"/>
        <color rgb="FFFF0000"/>
        <rFont val="微软雅黑"/>
        <charset val="134"/>
      </rPr>
      <t>专业应用用户报价</t>
    </r>
    <r>
      <rPr>
        <sz val="10"/>
        <rFont val="微软雅黑"/>
        <charset val="134"/>
      </rPr>
      <t>（例：出纳管理），建议单用户500元~2500元。请根据阶梯价，调整报价计算公式
9.</t>
    </r>
    <r>
      <rPr>
        <b/>
        <sz val="10"/>
        <color rgb="FFFF0000"/>
        <rFont val="微软雅黑"/>
        <charset val="134"/>
      </rPr>
      <t>全员应用用户报价</t>
    </r>
    <r>
      <rPr>
        <sz val="10"/>
        <rFont val="微软雅黑"/>
        <charset val="134"/>
      </rPr>
      <t xml:space="preserve">（例：人人报销），建议单用户50元~250元。请根据阶梯价，调整报价计算公式
</t>
    </r>
  </si>
  <si>
    <t>【星空旗舰版】私有云订阅</t>
  </si>
  <si>
    <t>产品功能</t>
  </si>
  <si>
    <t>序号</t>
  </si>
  <si>
    <t>模块名称</t>
  </si>
  <si>
    <t>功能说明</t>
  </si>
  <si>
    <t>基本资料</t>
  </si>
  <si>
    <t>客户区域模型设置（公海池）配置管理；
线索池模型配置管理；
查重规则模型配置管理；
用户角色配置管理；
系统集成参数配置管理；
其他基础资料设定管理，例如：销售方法等</t>
  </si>
  <si>
    <t>以每天工作计划、日常记录、汇报、学习等为中心，分为：日程管理、拜访计划、跟进记录、工作汇报、销售知识库等功能</t>
  </si>
  <si>
    <t>以市场活动为中心，涵盖相关业务场景支持。
市场活动、活动参会人员、落地页（扫码报名、扫码签到）、样品申请、线索池、线索、市场活动ROI分析、线索转化分析等功能。</t>
  </si>
  <si>
    <t xml:space="preserve">销售过程
</t>
  </si>
  <si>
    <t>销售过程以客户、商机管理为核心，客户管理主要围绕在客户挖掘、信息完善、分配处置、客户分析管理等，商机管理主要围绕商机挖掘、登记、分配、推进、分析管理等。
销售目标、目标完成情况、CRM客户联系人、公海客户、CRM客户、客户地址、客户地图、获客易、商机、竞争对手、招投标申请、客户价值评估模型、销售龙虎榜、客户排名、销售漏斗预测、客户金字塔等。</t>
  </si>
  <si>
    <t>交易过程</t>
  </si>
  <si>
    <t>以销售成交管理及销售过程管理为核心业务场景。
销售报价、销售合同、销售订单、销售出库、回款认领、回款计划、开票申请等。</t>
  </si>
  <si>
    <t>售后管理</t>
  </si>
  <si>
    <t>以售后服务过程管理为核心业务场景。
服务请求、工单池、工单现场节点报告、客户反馈、客户评价、完工报告、销售出库、产品档案、故障库、请求来源统计、工单类型统计、配件使用统计、故障类型统计等。</t>
  </si>
  <si>
    <t>云蝶客户关系管理项目人天测算关键假设</t>
  </si>
  <si>
    <t>项目关键假设范围</t>
  </si>
  <si>
    <t>云蝶客户关系项目关键假设内容明细</t>
  </si>
  <si>
    <t>软件产品假定（产品名及版本）</t>
  </si>
  <si>
    <t>星空旗舰版</t>
  </si>
  <si>
    <t>交付组织范围</t>
  </si>
  <si>
    <t>站点数及预估用户数</t>
  </si>
  <si>
    <t>项目交付进度假设</t>
  </si>
  <si>
    <t>售前识别的业务范围假设</t>
  </si>
  <si>
    <t>实施策略假设（报表模板、预算表模板、工作流、套打设置等设置工作的分工）</t>
  </si>
  <si>
    <t>甲方团队关键用户的能力素质、成员数、项目工作时间假设</t>
  </si>
  <si>
    <t>交付顾问能力级别假设</t>
  </si>
  <si>
    <t>数据转换范围假设</t>
  </si>
  <si>
    <t>二次开发假设</t>
  </si>
  <si>
    <t>系统集成假设</t>
  </si>
  <si>
    <t>差旅天数、差旅食宿费用假设</t>
  </si>
  <si>
    <t>工作量评估模板中的标准值基于以下关键假设</t>
  </si>
  <si>
    <t>1.实施人天估算的适用产品为：金蝶云星空 V8.1，金蝶云星空其他版本请参照执行；</t>
  </si>
  <si>
    <t>2.顾问能力假设：顾问掌握金蝶云星空相关产品的实施，熟悉相关行业主要业务流程；</t>
  </si>
  <si>
    <t>3.标准实施假设：在单一会计主体企业，中等应用规模，实施主要业务流程所需要的顾问现场支持人天数；</t>
  </si>
  <si>
    <t>4.项目准备阶段作为项目管理总体考虑，不细分到各个模块；</t>
  </si>
  <si>
    <t>工作量评估模板使用说明：</t>
  </si>
  <si>
    <t>1.在运用本工具进行工作量估算时，白底蓝字单元格可修改，顾问应根据客户实际情况填写；</t>
  </si>
  <si>
    <t>2.项目管理在标准人天的基础加上10%的 人天，如实施合计人天为200人天，含项目管理的人天为：200*(1+10%)=220人天；</t>
  </si>
  <si>
    <r>
      <rPr>
        <sz val="9"/>
        <rFont val="微软雅黑"/>
        <charset val="134"/>
      </rPr>
      <t>3.如为多法人组织，每增加一个实施法人再在主站实施人天的基础上增加10-80%</t>
    </r>
    <r>
      <rPr>
        <sz val="9"/>
        <color indexed="10"/>
        <rFont val="微软雅黑"/>
        <charset val="134"/>
      </rPr>
      <t>(参考多组织法人业务相似程度系数可调整)</t>
    </r>
    <r>
      <rPr>
        <sz val="9"/>
        <rFont val="微软雅黑"/>
        <charset val="134"/>
      </rPr>
      <t>人天；</t>
    </r>
  </si>
  <si>
    <t xml:space="preserve">     例如：a.多个组织业务相似，且实施在同一地点，多个组织同时上线，系数建议用 10% ~40% </t>
  </si>
  <si>
    <t xml:space="preserve">           b.多个组织业务相似，但实施存在多个实施地点，且分期实施上线，系数建议用 40% ~60%</t>
  </si>
  <si>
    <t xml:space="preserve">           c.多个组织业务不相似，但实施在同一地点，多个组织同时上线，系数建议用 40% ~60% </t>
  </si>
  <si>
    <t xml:space="preserve">           d.多个组织业务不相似，且实施存在多个实施地点，且分期实施上线，系数建议用 70% ~80%</t>
  </si>
  <si>
    <t>4.限售功能不在此人天评估表内，如购买需要交付调研后根据项目情况评估。</t>
  </si>
  <si>
    <t>表一 主站实施工作量估算表</t>
  </si>
  <si>
    <t>金蝶云星空</t>
  </si>
  <si>
    <t>模块</t>
  </si>
  <si>
    <t>实施要点</t>
  </si>
  <si>
    <t>实施要点内容说明</t>
  </si>
  <si>
    <t>评估说明</t>
  </si>
  <si>
    <t>标准实施人天</t>
  </si>
  <si>
    <t>是否包含</t>
  </si>
  <si>
    <t>单项小计</t>
  </si>
  <si>
    <t>子模块小计</t>
  </si>
  <si>
    <t>1</t>
  </si>
  <si>
    <t>基础资料</t>
  </si>
  <si>
    <t>客户区域模型</t>
  </si>
  <si>
    <t>按照公司销售区域管理（或销售产品类型）划分对应的客户管理数据池，并组件数据池对应的销售团队及负责人，同时设定各模型池对应的管控策略。</t>
  </si>
  <si>
    <t>团队及模型池及模型管控策略正确配置</t>
  </si>
  <si>
    <t>线索池模型</t>
  </si>
  <si>
    <t>按照公司销售区域管理（或销售产品类型）划分对应的线索管理数据池，并组件数据池对应的销售团队及负责人，同时设定各模型池对应的管控策略。</t>
  </si>
  <si>
    <t>查重规则设置</t>
  </si>
  <si>
    <t>客户、线索、商机等查重规则制定，撞单规则设定，确保生效</t>
  </si>
  <si>
    <t>按客户公司规则配置规则，落实规则的正确生效</t>
  </si>
  <si>
    <t>角色规则设置</t>
  </si>
  <si>
    <t>根据客户组织部门及管理职能，对人员进行数据权限及功能权限调整，确保数据权限与客户预期一致</t>
  </si>
  <si>
    <t>数据权限与客户预期一致</t>
  </si>
  <si>
    <t>系统配置</t>
  </si>
  <si>
    <t>1.需进行基础数据期初同步工作，重点为客户及联系人，导入后需要按照明确负责人进行数据更改，负责人不详的确认调整到正确的区域模型池中；
2.三方平台对接设定，落实系统对接成功，数据检索传递正确；</t>
  </si>
  <si>
    <t>基础资料，业务单元、物料、客户等基础资料是否与上位星空一致；重点：客户是否进入CRM客户或公海客户（区域模型池）中。3个以内的审批流或套打模版配置。</t>
  </si>
  <si>
    <t>组织人员用户</t>
  </si>
  <si>
    <t>组织设置，人员设置，用户设置</t>
  </si>
  <si>
    <t>单据配置CRM单据的审批流。（甲方提供数据，不含调研）。</t>
  </si>
  <si>
    <t>0.5天/个</t>
  </si>
  <si>
    <t>单据设置单据的打印模版。（甲方提供数据，不含调研）</t>
  </si>
  <si>
    <t>2</t>
  </si>
  <si>
    <t>全模块</t>
  </si>
  <si>
    <t>日程，客户跟进，外勤打卡，工作汇报模版设置</t>
  </si>
  <si>
    <t>数据正常使用</t>
  </si>
  <si>
    <t>3</t>
  </si>
  <si>
    <t>围绕市场活动建立对应有效的渠道数据，对客户专属的落地页、海报进行配置</t>
  </si>
  <si>
    <t>4</t>
  </si>
  <si>
    <t>客户分层计算方法及策略按照客户特征进行数据化总结并进行基础数据的录入</t>
  </si>
  <si>
    <t>含调研，蓝图设计，系统搭建，测试培训，上线运行，验收交付</t>
  </si>
  <si>
    <t>5</t>
  </si>
  <si>
    <t>交易过程单据流转开关配置及基础资料检查</t>
  </si>
  <si>
    <t>6</t>
  </si>
  <si>
    <t>产品档案</t>
  </si>
  <si>
    <t>客户历史一致产品档案数据导入，建议档案期初；客户提单入口与公众号配置；售后服务价格及配件收费价格体系建立</t>
  </si>
  <si>
    <t>老客户经营，预算，动作执行等</t>
  </si>
  <si>
    <t>人效统计</t>
  </si>
  <si>
    <t>产品实施工作量小计(人天):</t>
  </si>
  <si>
    <t>用户数</t>
  </si>
  <si>
    <t>客户购买用户</t>
  </si>
  <si>
    <t>用户数增加实施人天（产品实施以客户购买50个用户数为基准）</t>
  </si>
  <si>
    <t>项目管理</t>
  </si>
  <si>
    <t>项目难度系数</t>
  </si>
  <si>
    <t>考虑项目实施交付难度，如客户区域划分复杂，人员数据权限琐碎，产品档案历史杂乱整理困难等，可根据项目交付难度，评估实施人天</t>
  </si>
  <si>
    <t>在基本实施人天基础上，增加难度系数的人天</t>
  </si>
  <si>
    <t>多组织特性</t>
  </si>
  <si>
    <t>多组织实施</t>
  </si>
  <si>
    <t>多组织项目实施</t>
  </si>
  <si>
    <t>在主站产品实施工作量基础上，每增加一个独立核算组织增加的实施人天</t>
  </si>
  <si>
    <t>参考多核算组织业务相似程度系数调整，业务相似程度越高，系数越小</t>
  </si>
  <si>
    <t>产品实施工作量合计(人天):</t>
  </si>
  <si>
    <t>服务项目</t>
  </si>
  <si>
    <t>在线服务</t>
  </si>
  <si>
    <t>现场服务</t>
  </si>
  <si>
    <t>专项服务</t>
  </si>
  <si>
    <t>技术支持</t>
  </si>
  <si>
    <t>7*12电话支持</t>
  </si>
  <si>
    <t>✓</t>
  </si>
  <si>
    <t>7*12问题反馈</t>
  </si>
  <si>
    <t>在线响应</t>
  </si>
  <si>
    <t>现场响应</t>
  </si>
  <si>
    <t>—</t>
  </si>
  <si>
    <t>系统运维</t>
  </si>
  <si>
    <t>5*8小时</t>
  </si>
  <si>
    <t>7*8小时</t>
  </si>
  <si>
    <t>-</t>
  </si>
  <si>
    <t>紧急故障处理</t>
  </si>
  <si>
    <t>0.5工作日响应</t>
  </si>
  <si>
    <t>1小时响应</t>
  </si>
  <si>
    <t>客户培训</t>
  </si>
  <si>
    <t>应用提升支持</t>
  </si>
  <si>
    <t>服务产品概览</t>
  </si>
  <si>
    <t>收费标准</t>
  </si>
  <si>
    <t>含在年度服务费合同中</t>
  </si>
  <si>
    <t>单独签约服务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</si>
</sst>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Red]0"/>
    <numFmt numFmtId="179" formatCode="#,##0_ "/>
  </numFmts>
  <fonts count="54">
    <font>
      <sz val="11"/>
      <color theme="1"/>
      <name val="宋体"/>
      <charset val="134"/>
      <scheme val="minor"/>
    </font>
    <font>
      <b/>
      <sz val="14"/>
      <color rgb="FFFFFFFF"/>
      <name val="微软雅黑"/>
      <charset val="134"/>
    </font>
    <font>
      <sz val="13"/>
      <color rgb="FF000000"/>
      <name val="微软雅黑"/>
      <charset val="134"/>
    </font>
    <font>
      <sz val="13"/>
      <color rgb="FF000000"/>
      <name val="Arial"/>
      <charset val="134"/>
    </font>
    <font>
      <b/>
      <sz val="10"/>
      <name val="微软雅黑"/>
      <charset val="134"/>
    </font>
    <font>
      <sz val="9"/>
      <name val="宋体"/>
      <charset val="134"/>
      <scheme val="minor"/>
    </font>
    <font>
      <sz val="9"/>
      <name val="微软雅黑"/>
      <charset val="134"/>
    </font>
    <font>
      <b/>
      <sz val="9"/>
      <name val="微软雅黑"/>
      <charset val="134"/>
    </font>
    <font>
      <b/>
      <sz val="14"/>
      <name val="微软雅黑"/>
      <charset val="134"/>
    </font>
    <font>
      <sz val="9"/>
      <color rgb="FF000000"/>
      <name val="宋体"/>
      <charset val="134"/>
    </font>
    <font>
      <b/>
      <sz val="9"/>
      <name val="宋体"/>
      <charset val="134"/>
      <scheme val="minor"/>
    </font>
    <font>
      <sz val="10"/>
      <name val="宋体"/>
      <charset val="134"/>
    </font>
    <font>
      <u/>
      <sz val="10"/>
      <name val="宋体"/>
      <charset val="134"/>
    </font>
    <font>
      <sz val="12"/>
      <name val="宋体"/>
      <charset val="134"/>
    </font>
    <font>
      <b/>
      <sz val="12"/>
      <color theme="0"/>
      <name val="微软雅黑"/>
      <charset val="134"/>
    </font>
    <font>
      <b/>
      <sz val="9"/>
      <color theme="0"/>
      <name val="微软雅黑"/>
      <charset val="134"/>
    </font>
    <font>
      <sz val="9"/>
      <color rgb="FF000000"/>
      <name val="微软雅黑"/>
      <charset val="134"/>
    </font>
    <font>
      <b/>
      <sz val="11"/>
      <name val="微软雅黑"/>
      <charset val="134"/>
    </font>
    <font>
      <sz val="12"/>
      <name val="微软雅黑"/>
      <charset val="134"/>
    </font>
    <font>
      <sz val="11"/>
      <color theme="1"/>
      <name val="微软雅黑"/>
      <charset val="134"/>
    </font>
    <font>
      <b/>
      <sz val="20"/>
      <color theme="1"/>
      <name val="微软雅黑"/>
      <charset val="134"/>
    </font>
    <font>
      <b/>
      <sz val="18"/>
      <color theme="1"/>
      <name val="微软雅黑"/>
      <charset val="134"/>
    </font>
    <font>
      <b/>
      <sz val="11"/>
      <color theme="1"/>
      <name val="微软雅黑"/>
      <charset val="134"/>
    </font>
    <font>
      <sz val="10"/>
      <color theme="1"/>
      <name val="微软雅黑"/>
      <charset val="134"/>
    </font>
    <font>
      <sz val="10"/>
      <name val="微软雅黑"/>
      <charset val="134"/>
    </font>
    <font>
      <sz val="10"/>
      <color indexed="8"/>
      <name val="微软雅黑"/>
      <charset val="134"/>
    </font>
    <font>
      <sz val="9"/>
      <color theme="1"/>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9"/>
      <name val="宋体"/>
      <charset val="134"/>
    </font>
    <font>
      <b/>
      <sz val="10"/>
      <color rgb="FFFF0000"/>
      <name val="微软雅黑"/>
      <charset val="134"/>
    </font>
    <font>
      <i/>
      <sz val="8"/>
      <name val="微软雅黑"/>
      <charset val="134"/>
    </font>
    <font>
      <sz val="9"/>
      <color indexed="10"/>
      <name val="微软雅黑"/>
      <charset val="134"/>
    </font>
    <font>
      <sz val="9"/>
      <name val="宋体"/>
      <charset val="134"/>
    </font>
    <font>
      <sz val="9"/>
      <name val="Tahoma"/>
      <charset val="134"/>
    </font>
  </fonts>
  <fills count="49">
    <fill>
      <patternFill patternType="none"/>
    </fill>
    <fill>
      <patternFill patternType="gray125"/>
    </fill>
    <fill>
      <patternFill patternType="solid">
        <fgColor rgb="FF4BACC6"/>
        <bgColor indexed="64"/>
      </patternFill>
    </fill>
    <fill>
      <patternFill patternType="solid">
        <fgColor theme="0"/>
        <bgColor indexed="64"/>
      </patternFill>
    </fill>
    <fill>
      <patternFill patternType="solid">
        <fgColor rgb="FF009900"/>
        <bgColor indexed="64"/>
      </patternFill>
    </fill>
    <fill>
      <patternFill patternType="solid">
        <fgColor indexed="42"/>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FFCF44"/>
        <bgColor indexed="64"/>
      </patternFill>
    </fill>
    <fill>
      <patternFill patternType="solid">
        <fgColor rgb="FFFFFFFF"/>
        <bgColor indexed="64"/>
      </patternFill>
    </fill>
    <fill>
      <patternFill patternType="solid">
        <fgColor theme="0" tint="-0.149937437055574"/>
        <bgColor indexed="64"/>
      </patternFill>
    </fill>
    <fill>
      <patternFill patternType="solid">
        <fgColor rgb="FFFCD5B4"/>
        <bgColor rgb="FF000000"/>
      </patternFill>
    </fill>
    <fill>
      <patternFill patternType="solid">
        <fgColor rgb="FFFFFFFF"/>
        <bgColor rgb="FF000000"/>
      </patternFill>
    </fill>
    <fill>
      <patternFill patternType="solid">
        <fgColor indexed="41"/>
        <bgColor indexed="64"/>
      </patternFill>
    </fill>
    <fill>
      <patternFill patternType="solid">
        <fgColor theme="0"/>
        <bgColor rgb="FF000000"/>
      </patternFill>
    </fill>
    <fill>
      <patternFill patternType="solid">
        <fgColor rgb="FFFFFF00"/>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rgb="FF000000"/>
      </left>
      <right style="medium">
        <color rgb="FF000000"/>
      </right>
      <top style="medium">
        <color rgb="FF000000"/>
      </top>
      <bottom style="medium">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auto="1"/>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left>
      <right style="thin">
        <color theme="0"/>
      </right>
      <top/>
      <bottom style="thin">
        <color theme="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18" borderId="2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6" applyNumberFormat="0" applyFill="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5" fillId="0" borderId="0" applyNumberFormat="0" applyFill="0" applyBorder="0" applyAlignment="0" applyProtection="0">
      <alignment vertical="center"/>
    </xf>
    <xf numFmtId="0" fontId="36" fillId="19" borderId="28" applyNumberFormat="0" applyAlignment="0" applyProtection="0">
      <alignment vertical="center"/>
    </xf>
    <xf numFmtId="0" fontId="37" fillId="20" borderId="29" applyNumberFormat="0" applyAlignment="0" applyProtection="0">
      <alignment vertical="center"/>
    </xf>
    <xf numFmtId="0" fontId="38" fillId="20" borderId="28" applyNumberFormat="0" applyAlignment="0" applyProtection="0">
      <alignment vertical="center"/>
    </xf>
    <xf numFmtId="0" fontId="39" fillId="21" borderId="30" applyNumberFormat="0" applyAlignment="0" applyProtection="0">
      <alignment vertical="center"/>
    </xf>
    <xf numFmtId="0" fontId="40" fillId="0" borderId="31" applyNumberFormat="0" applyFill="0" applyAlignment="0" applyProtection="0">
      <alignment vertical="center"/>
    </xf>
    <xf numFmtId="0" fontId="41" fillId="0" borderId="32" applyNumberFormat="0" applyFill="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xf numFmtId="0" fontId="45" fillId="37" borderId="0" applyNumberFormat="0" applyBorder="0" applyAlignment="0" applyProtection="0">
      <alignment vertical="center"/>
    </xf>
    <xf numFmtId="0" fontId="46" fillId="38" borderId="0" applyNumberFormat="0" applyBorder="0" applyAlignment="0" applyProtection="0">
      <alignment vertical="center"/>
    </xf>
    <xf numFmtId="0" fontId="46" fillId="39" borderId="0" applyNumberFormat="0" applyBorder="0" applyAlignment="0" applyProtection="0">
      <alignment vertical="center"/>
    </xf>
    <xf numFmtId="0" fontId="45" fillId="40" borderId="0" applyNumberFormat="0" applyBorder="0" applyAlignment="0" applyProtection="0">
      <alignment vertical="center"/>
    </xf>
    <xf numFmtId="0" fontId="45" fillId="41" borderId="0" applyNumberFormat="0" applyBorder="0" applyAlignment="0" applyProtection="0">
      <alignment vertical="center"/>
    </xf>
    <xf numFmtId="0" fontId="46" fillId="42" borderId="0" applyNumberFormat="0" applyBorder="0" applyAlignment="0" applyProtection="0">
      <alignment vertical="center"/>
    </xf>
    <xf numFmtId="0" fontId="46" fillId="43" borderId="0" applyNumberFormat="0" applyBorder="0" applyAlignment="0" applyProtection="0">
      <alignment vertical="center"/>
    </xf>
    <xf numFmtId="0" fontId="45" fillId="44" borderId="0" applyNumberFormat="0" applyBorder="0" applyAlignment="0" applyProtection="0">
      <alignment vertical="center"/>
    </xf>
    <xf numFmtId="0" fontId="45" fillId="45" borderId="0" applyNumberFormat="0" applyBorder="0" applyAlignment="0" applyProtection="0">
      <alignment vertical="center"/>
    </xf>
    <xf numFmtId="0" fontId="46" fillId="46" borderId="0" applyNumberFormat="0" applyBorder="0" applyAlignment="0" applyProtection="0">
      <alignment vertical="center"/>
    </xf>
    <xf numFmtId="0" fontId="46" fillId="47" borderId="0" applyNumberFormat="0" applyBorder="0" applyAlignment="0" applyProtection="0">
      <alignment vertical="center"/>
    </xf>
    <xf numFmtId="0" fontId="45" fillId="48" borderId="0" applyNumberFormat="0" applyBorder="0" applyAlignment="0" applyProtection="0">
      <alignment vertical="center"/>
    </xf>
    <xf numFmtId="0" fontId="47"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13" fillId="0" borderId="0"/>
    <xf numFmtId="0" fontId="48" fillId="0" borderId="0">
      <alignment vertical="center"/>
    </xf>
    <xf numFmtId="43" fontId="47" fillId="0" borderId="0" applyFont="0" applyFill="0" applyBorder="0" applyAlignment="0" applyProtection="0">
      <alignment vertical="center"/>
    </xf>
    <xf numFmtId="41" fontId="0" fillId="0" borderId="0" applyFont="0" applyFill="0" applyBorder="0" applyAlignment="0" applyProtection="0">
      <alignment vertical="center"/>
    </xf>
    <xf numFmtId="41" fontId="47" fillId="0" borderId="0" applyFont="0" applyFill="0" applyBorder="0" applyAlignment="0" applyProtection="0">
      <alignment vertical="center"/>
    </xf>
  </cellStyleXfs>
  <cellXfs count="144">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6" fillId="3" borderId="2" xfId="0" applyFont="1" applyFill="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76" fontId="7" fillId="0" borderId="2" xfId="0" applyNumberFormat="1" applyFont="1" applyBorder="1" applyAlignment="1">
      <alignment horizontal="center" vertical="center"/>
    </xf>
    <xf numFmtId="0" fontId="7" fillId="0" borderId="2" xfId="0" applyFont="1" applyBorder="1" applyAlignment="1">
      <alignment horizontal="center" vertical="center"/>
    </xf>
    <xf numFmtId="177" fontId="7" fillId="0" borderId="2" xfId="0" applyNumberFormat="1" applyFont="1" applyBorder="1" applyAlignment="1">
      <alignment horizontal="center" vertical="center"/>
    </xf>
    <xf numFmtId="0" fontId="8" fillId="0" borderId="3" xfId="0" applyFont="1" applyBorder="1" applyAlignment="1">
      <alignment horizontal="center" vertical="center"/>
    </xf>
    <xf numFmtId="0" fontId="4" fillId="3"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49" fontId="4" fillId="4" borderId="5"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5" borderId="6" xfId="0" applyFont="1" applyFill="1" applyBorder="1" applyAlignment="1">
      <alignment horizontal="center" vertical="center"/>
    </xf>
    <xf numFmtId="49" fontId="5" fillId="5" borderId="6"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5" xfId="0" applyFont="1" applyFill="1" applyBorder="1" applyAlignment="1">
      <alignment horizontal="left" vertical="top" wrapText="1"/>
    </xf>
    <xf numFmtId="0" fontId="9" fillId="5" borderId="5" xfId="0" applyFont="1" applyFill="1" applyBorder="1" applyAlignment="1">
      <alignment horizontal="left" vertical="center"/>
    </xf>
    <xf numFmtId="0" fontId="5" fillId="5" borderId="5" xfId="0" applyFont="1" applyFill="1" applyBorder="1" applyAlignment="1">
      <alignment horizontal="center" vertical="center"/>
    </xf>
    <xf numFmtId="0" fontId="10" fillId="0" borderId="5" xfId="0" applyFont="1" applyBorder="1" applyAlignment="1" applyProtection="1">
      <alignment horizontal="center" vertical="center"/>
      <protection locked="0"/>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5" fillId="5" borderId="7" xfId="0" applyFont="1" applyFill="1" applyBorder="1" applyAlignment="1">
      <alignment horizontal="center" vertical="center"/>
    </xf>
    <xf numFmtId="49" fontId="5" fillId="5" borderId="7" xfId="0" applyNumberFormat="1" applyFont="1" applyFill="1" applyBorder="1" applyAlignment="1">
      <alignment horizontal="center" vertical="center"/>
    </xf>
    <xf numFmtId="0" fontId="10" fillId="5" borderId="7" xfId="0" applyFont="1" applyFill="1" applyBorder="1" applyAlignment="1">
      <alignment horizontal="center" vertical="center"/>
    </xf>
    <xf numFmtId="0" fontId="9" fillId="5" borderId="5" xfId="0" applyFont="1" applyFill="1" applyBorder="1" applyAlignment="1">
      <alignment horizontal="left" vertical="top" wrapText="1"/>
    </xf>
    <xf numFmtId="0" fontId="5" fillId="5" borderId="5" xfId="0" applyFont="1" applyFill="1" applyBorder="1" applyAlignment="1">
      <alignment horizontal="left" vertical="center" wrapText="1"/>
    </xf>
    <xf numFmtId="0" fontId="5" fillId="3" borderId="5" xfId="0" applyFont="1" applyFill="1" applyBorder="1" applyAlignment="1" applyProtection="1">
      <alignment horizontal="center" vertical="center"/>
      <protection locked="0"/>
    </xf>
    <xf numFmtId="49" fontId="5" fillId="5" borderId="8" xfId="0" applyNumberFormat="1" applyFont="1" applyFill="1" applyBorder="1" applyAlignment="1">
      <alignment horizontal="center" vertical="center"/>
    </xf>
    <xf numFmtId="0" fontId="5" fillId="5" borderId="8" xfId="0" applyFont="1" applyFill="1" applyBorder="1" applyAlignment="1">
      <alignment horizontal="center" vertical="center"/>
    </xf>
    <xf numFmtId="49" fontId="5" fillId="5" borderId="5" xfId="0" applyNumberFormat="1" applyFont="1" applyFill="1" applyBorder="1" applyAlignment="1">
      <alignment horizontal="center" vertical="center"/>
    </xf>
    <xf numFmtId="0" fontId="10" fillId="6" borderId="5" xfId="0" applyFont="1" applyFill="1" applyBorder="1" applyAlignment="1">
      <alignment horizontal="center" vertical="center"/>
    </xf>
    <xf numFmtId="9" fontId="5" fillId="5" borderId="5" xfId="0" applyNumberFormat="1" applyFont="1" applyFill="1" applyBorder="1" applyAlignment="1">
      <alignment horizontal="center" vertical="center"/>
    </xf>
    <xf numFmtId="176" fontId="10" fillId="5" borderId="5" xfId="0" applyNumberFormat="1" applyFont="1" applyFill="1" applyBorder="1" applyAlignment="1">
      <alignment horizontal="center" vertical="center"/>
    </xf>
    <xf numFmtId="0" fontId="10" fillId="7" borderId="5" xfId="0" applyFont="1" applyFill="1" applyBorder="1" applyAlignment="1">
      <alignment horizontal="center" vertical="center"/>
    </xf>
    <xf numFmtId="176" fontId="10" fillId="7" borderId="5" xfId="0" applyNumberFormat="1" applyFont="1" applyFill="1" applyBorder="1" applyAlignment="1">
      <alignment horizontal="center" vertical="center"/>
    </xf>
    <xf numFmtId="9" fontId="5" fillId="0" borderId="5" xfId="0" applyNumberFormat="1" applyFont="1" applyBorder="1" applyAlignment="1" applyProtection="1">
      <alignment horizontal="center" vertical="center"/>
      <protection locked="0"/>
    </xf>
    <xf numFmtId="0" fontId="5" fillId="5" borderId="5" xfId="0" applyFont="1" applyFill="1" applyBorder="1" applyAlignment="1">
      <alignment horizontal="center" vertical="top" wrapText="1"/>
    </xf>
    <xf numFmtId="178" fontId="5" fillId="3" borderId="5"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76" fontId="7" fillId="0" borderId="9" xfId="0" applyNumberFormat="1" applyFont="1" applyBorder="1" applyAlignment="1">
      <alignment horizontal="center" vertical="center"/>
    </xf>
    <xf numFmtId="0" fontId="7" fillId="0" borderId="9" xfId="0" applyFont="1" applyBorder="1" applyAlignment="1">
      <alignment horizontal="center" vertical="center"/>
    </xf>
    <xf numFmtId="177" fontId="7" fillId="0" borderId="9" xfId="0" applyNumberFormat="1" applyFont="1" applyBorder="1" applyAlignment="1">
      <alignment horizontal="center" vertical="center"/>
    </xf>
    <xf numFmtId="0" fontId="11" fillId="0" borderId="2" xfId="63" applyFont="1" applyBorder="1" applyAlignment="1">
      <alignment horizontal="center" vertical="center" wrapText="1"/>
    </xf>
    <xf numFmtId="0" fontId="12" fillId="0" borderId="2" xfId="63"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0" fontId="14" fillId="8" borderId="10" xfId="0" applyFont="1" applyFill="1" applyBorder="1" applyAlignment="1">
      <alignment horizontal="center" vertical="center"/>
    </xf>
    <xf numFmtId="0" fontId="14" fillId="8" borderId="11" xfId="0" applyFont="1" applyFill="1" applyBorder="1" applyAlignment="1">
      <alignment horizontal="center" vertical="center"/>
    </xf>
    <xf numFmtId="0" fontId="15" fillId="8" borderId="12" xfId="0" applyFont="1" applyFill="1" applyBorder="1" applyAlignment="1">
      <alignment vertical="center"/>
    </xf>
    <xf numFmtId="0" fontId="6" fillId="0" borderId="5" xfId="0" applyFont="1" applyBorder="1" applyAlignment="1">
      <alignment vertical="center"/>
    </xf>
    <xf numFmtId="0" fontId="16" fillId="0" borderId="5" xfId="0" applyFont="1" applyBorder="1" applyAlignment="1">
      <alignment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8" fillId="0" borderId="0" xfId="0" applyFont="1" applyAlignment="1">
      <alignment vertical="center" wrapText="1"/>
    </xf>
    <xf numFmtId="0" fontId="18" fillId="0" borderId="0" xfId="0" applyFont="1" applyAlignment="1">
      <alignment vertical="center"/>
    </xf>
    <xf numFmtId="0" fontId="19" fillId="0" borderId="0" xfId="51" applyFont="1" applyAlignment="1">
      <alignment horizontal="center" vertical="center"/>
    </xf>
    <xf numFmtId="0" fontId="19" fillId="0" borderId="0" xfId="51" applyFont="1" applyAlignment="1">
      <alignment horizontal="left" vertical="center" wrapText="1"/>
    </xf>
    <xf numFmtId="0" fontId="0" fillId="0" borderId="0" xfId="0" applyAlignment="1">
      <alignment vertical="center"/>
    </xf>
    <xf numFmtId="0" fontId="20" fillId="0" borderId="0" xfId="51" applyFont="1" applyAlignment="1">
      <alignment horizontal="center" vertical="center"/>
    </xf>
    <xf numFmtId="0" fontId="20" fillId="0" borderId="0" xfId="51" applyFont="1" applyAlignment="1">
      <alignment horizontal="left" vertical="center" wrapText="1"/>
    </xf>
    <xf numFmtId="0" fontId="19" fillId="9" borderId="5" xfId="51" applyFont="1" applyFill="1" applyBorder="1" applyAlignment="1">
      <alignment horizontal="center" vertical="center"/>
    </xf>
    <xf numFmtId="0" fontId="19" fillId="9" borderId="5" xfId="51" applyFont="1" applyFill="1" applyBorder="1" applyAlignment="1">
      <alignment horizontal="center" vertical="center" wrapText="1"/>
    </xf>
    <xf numFmtId="0" fontId="19" fillId="0" borderId="5" xfId="51" applyFont="1" applyBorder="1" applyAlignment="1">
      <alignment horizontal="center" vertical="center"/>
    </xf>
    <xf numFmtId="0" fontId="19" fillId="0" borderId="5" xfId="51" applyFont="1" applyBorder="1" applyAlignment="1">
      <alignment horizontal="left" vertical="center" wrapText="1"/>
    </xf>
    <xf numFmtId="0" fontId="19" fillId="0" borderId="5" xfId="51" applyFont="1" applyBorder="1" applyAlignment="1">
      <alignment horizontal="center" vertical="center" wrapText="1"/>
    </xf>
    <xf numFmtId="0" fontId="19" fillId="0" borderId="0" xfId="58" applyFont="1">
      <alignment vertical="center"/>
    </xf>
    <xf numFmtId="0" fontId="19" fillId="0" borderId="0" xfId="58" applyFont="1" applyAlignment="1">
      <alignment vertical="center" wrapText="1"/>
    </xf>
    <xf numFmtId="0" fontId="21" fillId="10" borderId="13" xfId="0" applyFont="1" applyFill="1" applyBorder="1" applyAlignment="1" applyProtection="1">
      <alignment horizontal="right" vertical="center" wrapText="1"/>
      <protection locked="0"/>
    </xf>
    <xf numFmtId="0" fontId="21" fillId="10" borderId="19" xfId="0" applyFont="1" applyFill="1" applyBorder="1" applyAlignment="1" applyProtection="1">
      <alignment horizontal="right" vertical="center" wrapText="1"/>
      <protection locked="0"/>
    </xf>
    <xf numFmtId="0" fontId="21" fillId="11" borderId="19" xfId="0" applyFont="1" applyFill="1" applyBorder="1" applyAlignment="1" applyProtection="1">
      <alignment horizontal="left" vertical="center" wrapText="1"/>
      <protection locked="0"/>
    </xf>
    <xf numFmtId="0" fontId="21" fillId="11" borderId="14" xfId="0" applyFont="1" applyFill="1" applyBorder="1" applyAlignment="1" applyProtection="1">
      <alignment horizontal="left" vertical="center" wrapText="1"/>
      <protection locked="0"/>
    </xf>
    <xf numFmtId="0" fontId="4" fillId="11" borderId="5" xfId="49" applyFont="1" applyFill="1" applyBorder="1" applyAlignment="1">
      <alignment horizontal="center" vertical="center" wrapText="1"/>
    </xf>
    <xf numFmtId="0" fontId="6" fillId="12" borderId="5" xfId="0" applyFont="1" applyFill="1" applyBorder="1" applyAlignment="1" applyProtection="1">
      <alignment horizontal="center" vertical="center" wrapText="1"/>
      <protection locked="0"/>
    </xf>
    <xf numFmtId="0" fontId="22" fillId="0" borderId="0" xfId="58" applyFont="1" applyAlignment="1">
      <alignment horizontal="center" vertical="center" wrapText="1"/>
    </xf>
    <xf numFmtId="0" fontId="4" fillId="11" borderId="5" xfId="0" applyFont="1" applyFill="1" applyBorder="1" applyAlignment="1" applyProtection="1">
      <alignment horizontal="center" vertical="center" wrapText="1"/>
      <protection locked="0"/>
    </xf>
    <xf numFmtId="0" fontId="4" fillId="11" borderId="13" xfId="0" applyFont="1" applyFill="1" applyBorder="1" applyAlignment="1" applyProtection="1">
      <alignment horizontal="left" vertical="center" wrapText="1"/>
      <protection locked="0"/>
    </xf>
    <xf numFmtId="0" fontId="4" fillId="11" borderId="14" xfId="0" applyFont="1" applyFill="1" applyBorder="1" applyAlignment="1" applyProtection="1">
      <alignment horizontal="left" vertical="center" wrapText="1"/>
      <protection locked="0"/>
    </xf>
    <xf numFmtId="41" fontId="23" fillId="0" borderId="20" xfId="0" applyNumberFormat="1" applyFont="1" applyBorder="1" applyAlignment="1">
      <alignment horizontal="center" vertical="center"/>
    </xf>
    <xf numFmtId="41" fontId="23" fillId="0" borderId="14" xfId="62" applyNumberFormat="1" applyFont="1" applyBorder="1" applyAlignment="1">
      <alignment horizontal="center" vertical="center" wrapText="1"/>
    </xf>
    <xf numFmtId="41" fontId="24" fillId="13" borderId="5" xfId="0" applyNumberFormat="1" applyFont="1" applyFill="1" applyBorder="1" applyAlignment="1" applyProtection="1">
      <alignment horizontal="center" vertical="center" wrapText="1"/>
      <protection locked="0"/>
    </xf>
    <xf numFmtId="41" fontId="25" fillId="0" borderId="5" xfId="62" applyNumberFormat="1" applyFont="1" applyBorder="1" applyAlignment="1">
      <alignment horizontal="center" vertical="center" wrapText="1"/>
    </xf>
    <xf numFmtId="41" fontId="4" fillId="14" borderId="13" xfId="4" applyFont="1" applyFill="1" applyBorder="1" applyAlignment="1" applyProtection="1">
      <alignment horizontal="center" vertical="center" wrapText="1"/>
      <protection locked="0"/>
    </xf>
    <xf numFmtId="41" fontId="24" fillId="0" borderId="21" xfId="62" applyNumberFormat="1" applyFont="1" applyBorder="1" applyAlignment="1">
      <alignment horizontal="center" vertical="center" wrapText="1"/>
    </xf>
    <xf numFmtId="41" fontId="24" fillId="12" borderId="22" xfId="0" applyNumberFormat="1" applyFont="1" applyFill="1" applyBorder="1" applyAlignment="1" applyProtection="1">
      <alignment horizontal="center" vertical="center" wrapText="1"/>
      <protection locked="0"/>
    </xf>
    <xf numFmtId="41" fontId="25" fillId="0" borderId="6" xfId="62" applyNumberFormat="1" applyFont="1" applyBorder="1" applyAlignment="1">
      <alignment horizontal="center" vertical="center" wrapText="1"/>
    </xf>
    <xf numFmtId="41" fontId="23" fillId="0" borderId="5" xfId="58" applyNumberFormat="1" applyFont="1" applyBorder="1" applyAlignment="1">
      <alignment horizontal="left" vertical="center" wrapText="1"/>
    </xf>
    <xf numFmtId="0" fontId="26" fillId="0" borderId="0" xfId="58" applyFont="1" applyAlignment="1">
      <alignment vertical="center" wrapText="1"/>
    </xf>
    <xf numFmtId="41" fontId="23" fillId="0" borderId="15" xfId="0" applyNumberFormat="1" applyFont="1" applyBorder="1" applyAlignment="1">
      <alignment horizontal="center" vertical="center"/>
    </xf>
    <xf numFmtId="41" fontId="24" fillId="0" borderId="5" xfId="62" applyNumberFormat="1" applyFont="1" applyBorder="1" applyAlignment="1">
      <alignment horizontal="center" vertical="center" wrapText="1"/>
    </xf>
    <xf numFmtId="41" fontId="24" fillId="0" borderId="0" xfId="62" applyNumberFormat="1" applyFont="1" applyAlignment="1">
      <alignment horizontal="center" vertical="center"/>
    </xf>
    <xf numFmtId="41" fontId="24" fillId="12" borderId="16" xfId="0" applyNumberFormat="1" applyFont="1" applyFill="1" applyBorder="1" applyAlignment="1" applyProtection="1">
      <alignment horizontal="center" vertical="center" wrapText="1"/>
      <protection locked="0"/>
    </xf>
    <xf numFmtId="41" fontId="25" fillId="0" borderId="7" xfId="62" applyNumberFormat="1" applyFont="1" applyBorder="1" applyAlignment="1">
      <alignment horizontal="center" vertical="center" wrapText="1"/>
    </xf>
    <xf numFmtId="41" fontId="23" fillId="0" borderId="19" xfId="62" applyNumberFormat="1" applyFont="1" applyBorder="1" applyAlignment="1">
      <alignment horizontal="center" vertical="center" wrapText="1"/>
    </xf>
    <xf numFmtId="41" fontId="24" fillId="0" borderId="23" xfId="62" applyNumberFormat="1" applyFont="1" applyBorder="1" applyAlignment="1">
      <alignment horizontal="center" vertical="center"/>
    </xf>
    <xf numFmtId="41" fontId="4" fillId="11" borderId="13" xfId="0" applyNumberFormat="1" applyFont="1" applyFill="1" applyBorder="1" applyAlignment="1" applyProtection="1">
      <alignment horizontal="center" vertical="center" wrapText="1"/>
      <protection locked="0"/>
    </xf>
    <xf numFmtId="41" fontId="4" fillId="11" borderId="19" xfId="0" applyNumberFormat="1" applyFont="1" applyFill="1" applyBorder="1" applyAlignment="1" applyProtection="1">
      <alignment horizontal="center" vertical="center" wrapText="1"/>
      <protection locked="0"/>
    </xf>
    <xf numFmtId="41" fontId="4" fillId="11" borderId="14" xfId="0" applyNumberFormat="1" applyFont="1" applyFill="1" applyBorder="1" applyAlignment="1" applyProtection="1">
      <alignment horizontal="center" vertical="center" wrapText="1"/>
      <protection locked="0"/>
    </xf>
    <xf numFmtId="41" fontId="4" fillId="11" borderId="5" xfId="0" applyNumberFormat="1" applyFont="1" applyFill="1" applyBorder="1" applyAlignment="1">
      <alignment horizontal="center" vertical="center" wrapText="1"/>
    </xf>
    <xf numFmtId="41" fontId="23" fillId="11" borderId="5" xfId="0" applyNumberFormat="1" applyFont="1" applyFill="1" applyBorder="1" applyAlignment="1" applyProtection="1">
      <alignment horizontal="left" wrapText="1"/>
      <protection locked="0"/>
    </xf>
    <xf numFmtId="41" fontId="26" fillId="0" borderId="0" xfId="58" applyNumberFormat="1" applyFont="1" applyAlignment="1">
      <alignment vertical="center" wrapText="1"/>
    </xf>
    <xf numFmtId="41" fontId="4" fillId="11" borderId="5" xfId="0" applyNumberFormat="1" applyFont="1" applyFill="1" applyBorder="1" applyAlignment="1" applyProtection="1">
      <alignment horizontal="center" vertical="center" wrapText="1"/>
      <protection locked="0"/>
    </xf>
    <xf numFmtId="41" fontId="23" fillId="3" borderId="5" xfId="62" applyNumberFormat="1" applyFont="1" applyFill="1" applyBorder="1" applyAlignment="1">
      <alignment horizontal="center" vertical="center" wrapText="1"/>
    </xf>
    <xf numFmtId="41" fontId="24" fillId="15" borderId="5" xfId="0" applyNumberFormat="1" applyFont="1" applyFill="1" applyBorder="1" applyAlignment="1" applyProtection="1">
      <alignment horizontal="center" vertical="center" wrapText="1"/>
      <protection locked="0"/>
    </xf>
    <xf numFmtId="41" fontId="24" fillId="3" borderId="5" xfId="62" applyNumberFormat="1" applyFont="1" applyFill="1" applyBorder="1" applyAlignment="1">
      <alignment horizontal="center" vertical="center" wrapText="1"/>
    </xf>
    <xf numFmtId="41" fontId="4" fillId="14" borderId="5" xfId="4" applyFont="1" applyFill="1" applyBorder="1" applyAlignment="1" applyProtection="1">
      <alignment horizontal="center" vertical="center" wrapText="1"/>
      <protection locked="0"/>
    </xf>
    <xf numFmtId="41" fontId="24" fillId="3" borderId="5" xfId="0" applyNumberFormat="1" applyFont="1" applyFill="1" applyBorder="1" applyAlignment="1" applyProtection="1">
      <alignment horizontal="center" vertical="center" wrapText="1"/>
      <protection locked="0"/>
    </xf>
    <xf numFmtId="41" fontId="24" fillId="3" borderId="5" xfId="0" applyNumberFormat="1" applyFont="1" applyFill="1" applyBorder="1" applyAlignment="1" applyProtection="1">
      <alignment vertical="center" wrapText="1"/>
      <protection locked="0"/>
    </xf>
    <xf numFmtId="41" fontId="4" fillId="3" borderId="5" xfId="0" applyNumberFormat="1" applyFont="1" applyFill="1" applyBorder="1" applyAlignment="1">
      <alignment horizontal="center" vertical="center" wrapText="1"/>
    </xf>
    <xf numFmtId="41" fontId="23" fillId="3" borderId="5" xfId="58" applyNumberFormat="1" applyFont="1" applyFill="1" applyBorder="1" applyAlignment="1">
      <alignment horizontal="left" vertical="center" wrapText="1"/>
    </xf>
    <xf numFmtId="41" fontId="4" fillId="3" borderId="5" xfId="0" applyNumberFormat="1" applyFont="1" applyFill="1" applyBorder="1" applyAlignment="1" applyProtection="1">
      <alignment vertical="center" wrapText="1"/>
      <protection locked="0"/>
    </xf>
    <xf numFmtId="179" fontId="22" fillId="16" borderId="5" xfId="58" applyNumberFormat="1" applyFont="1" applyFill="1" applyBorder="1">
      <alignment vertical="center"/>
    </xf>
    <xf numFmtId="0" fontId="22" fillId="17" borderId="13" xfId="58" applyFont="1" applyFill="1" applyBorder="1" applyAlignment="1">
      <alignment horizontal="center" vertical="center"/>
    </xf>
    <xf numFmtId="0" fontId="22" fillId="17" borderId="14" xfId="58" applyFont="1" applyFill="1" applyBorder="1" applyAlignment="1">
      <alignment horizontal="center" vertical="center"/>
    </xf>
    <xf numFmtId="0" fontId="24" fillId="10" borderId="24" xfId="0" applyFont="1" applyFill="1" applyBorder="1" applyAlignment="1">
      <alignment horizontal="left" vertical="top" wrapText="1"/>
    </xf>
    <xf numFmtId="0" fontId="27" fillId="10" borderId="0" xfId="0" applyFont="1" applyFill="1" applyAlignment="1">
      <alignment horizontal="left" vertical="top" wrapText="1"/>
    </xf>
    <xf numFmtId="41" fontId="23" fillId="0" borderId="6" xfId="0" applyNumberFormat="1" applyFont="1" applyBorder="1" applyAlignment="1">
      <alignment vertical="center"/>
    </xf>
    <xf numFmtId="41" fontId="23" fillId="0" borderId="5" xfId="62" applyNumberFormat="1" applyFont="1" applyBorder="1" applyAlignment="1">
      <alignment horizontal="center" vertical="center" wrapText="1"/>
    </xf>
    <xf numFmtId="0" fontId="26" fillId="0" borderId="15" xfId="58" applyFont="1" applyBorder="1" applyAlignment="1">
      <alignment horizontal="center" vertical="center" wrapText="1"/>
    </xf>
    <xf numFmtId="41" fontId="23" fillId="0" borderId="7" xfId="0" applyNumberFormat="1" applyFont="1" applyBorder="1" applyAlignment="1">
      <alignment vertical="center"/>
    </xf>
    <xf numFmtId="41" fontId="24" fillId="0" borderId="0" xfId="62" applyNumberFormat="1" applyFont="1" applyAlignment="1">
      <alignment horizontal="center" vertical="center" wrapText="1"/>
    </xf>
    <xf numFmtId="41" fontId="23" fillId="0" borderId="15" xfId="0" applyNumberFormat="1" applyFont="1" applyBorder="1" applyAlignment="1">
      <alignment vertical="center"/>
    </xf>
    <xf numFmtId="41" fontId="4" fillId="14" borderId="19" xfId="4" applyFont="1" applyFill="1" applyBorder="1" applyAlignment="1" applyProtection="1">
      <alignment horizontal="center" vertical="center" wrapText="1"/>
      <protection locked="0"/>
    </xf>
    <xf numFmtId="0" fontId="26" fillId="0" borderId="0" xfId="58" applyFont="1" applyAlignment="1">
      <alignment horizontal="center" vertical="center" wrapText="1"/>
    </xf>
    <xf numFmtId="41" fontId="24" fillId="0" borderId="23" xfId="62" applyNumberFormat="1" applyFont="1" applyBorder="1" applyAlignment="1">
      <alignment horizontal="center" vertical="center" wrapText="1"/>
    </xf>
    <xf numFmtId="0" fontId="19" fillId="3" borderId="0" xfId="0" applyFont="1" applyFill="1" applyAlignment="1">
      <alignment vertical="center"/>
    </xf>
    <xf numFmtId="0" fontId="19" fillId="3" borderId="0" xfId="0" applyFont="1" applyFill="1" applyBorder="1" applyAlignment="1">
      <alignment vertical="center"/>
    </xf>
    <xf numFmtId="0" fontId="19" fillId="3" borderId="0" xfId="0" applyFont="1" applyFill="1" applyBorder="1" applyAlignment="1">
      <alignment vertical="center" wrapText="1"/>
    </xf>
    <xf numFmtId="0" fontId="19" fillId="3" borderId="5" xfId="0" applyFont="1" applyFill="1" applyBorder="1" applyAlignment="1">
      <alignment horizontal="center" vertical="center"/>
    </xf>
    <xf numFmtId="0" fontId="19" fillId="3" borderId="5" xfId="0" applyFont="1" applyFill="1" applyBorder="1" applyAlignment="1">
      <alignmen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3" xfId="51"/>
    <cellStyle name="常规 2" xfId="52"/>
    <cellStyle name="常规 3" xfId="53"/>
    <cellStyle name="常规 4" xfId="54"/>
    <cellStyle name="常规 4 2" xfId="55"/>
    <cellStyle name="常规 5" xfId="56"/>
    <cellStyle name="常规 6" xfId="57"/>
    <cellStyle name="常规 6 2" xfId="58"/>
    <cellStyle name="常规 7" xfId="59"/>
    <cellStyle name="常规 8" xfId="60"/>
    <cellStyle name="常规 9" xfId="61"/>
    <cellStyle name="常规_报价生成器－金蝶EAS系统（2008 V6.0）" xfId="62"/>
    <cellStyle name="常规_主站实施" xfId="63"/>
    <cellStyle name="千位分隔 2" xfId="64"/>
    <cellStyle name="千位分隔[0] 2" xfId="65"/>
    <cellStyle name="千位分隔[0] 3" xfId="66"/>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8.jpeg"/><Relationship Id="rId4" Type="http://schemas.openxmlformats.org/officeDocument/2006/relationships/image" Target="../media/image7.jpeg"/><Relationship Id="rId3" Type="http://schemas.openxmlformats.org/officeDocument/2006/relationships/image" Target="../media/image6.jpeg"/><Relationship Id="rId2" Type="http://schemas.openxmlformats.org/officeDocument/2006/relationships/image" Target="../media/image5.sv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1021715</xdr:colOff>
      <xdr:row>14</xdr:row>
      <xdr:rowOff>109855</xdr:rowOff>
    </xdr:from>
    <xdr:to>
      <xdr:col>5</xdr:col>
      <xdr:colOff>567055</xdr:colOff>
      <xdr:row>34</xdr:row>
      <xdr:rowOff>175895</xdr:rowOff>
    </xdr:to>
    <xdr:sp>
      <xdr:nvSpPr>
        <xdr:cNvPr id="56" name="矩形 55"/>
        <xdr:cNvSpPr/>
      </xdr:nvSpPr>
      <xdr:spPr>
        <a:xfrm>
          <a:off x="4488815" y="3462655"/>
          <a:ext cx="2618740" cy="3490595"/>
        </a:xfrm>
        <a:prstGeom prst="rect">
          <a:avLst/>
        </a:prstGeom>
        <a:solidFill>
          <a:schemeClr val="accent1">
            <a:lumMod val="60000"/>
            <a:lumOff val="40000"/>
            <a:alpha val="43000"/>
          </a:schemeClr>
        </a:solidFill>
        <a:ln>
          <a:noFill/>
        </a:ln>
        <a:effectLst/>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zh-CN" altLang="en-US" sz="2400"/>
        </a:p>
      </xdr:txBody>
    </xdr:sp>
    <xdr:clientData/>
  </xdr:twoCellAnchor>
  <xdr:twoCellAnchor>
    <xdr:from>
      <xdr:col>0</xdr:col>
      <xdr:colOff>50800</xdr:colOff>
      <xdr:row>14</xdr:row>
      <xdr:rowOff>95250</xdr:rowOff>
    </xdr:from>
    <xdr:to>
      <xdr:col>2</xdr:col>
      <xdr:colOff>327660</xdr:colOff>
      <xdr:row>34</xdr:row>
      <xdr:rowOff>175895</xdr:rowOff>
    </xdr:to>
    <xdr:sp>
      <xdr:nvSpPr>
        <xdr:cNvPr id="57" name="矩形 56"/>
        <xdr:cNvSpPr/>
      </xdr:nvSpPr>
      <xdr:spPr>
        <a:xfrm>
          <a:off x="50800" y="3448050"/>
          <a:ext cx="2524760" cy="3505200"/>
        </a:xfrm>
        <a:prstGeom prst="rect">
          <a:avLst/>
        </a:prstGeom>
        <a:solidFill>
          <a:schemeClr val="accent1">
            <a:lumMod val="60000"/>
            <a:lumOff val="40000"/>
            <a:alpha val="43000"/>
          </a:schemeClr>
        </a:solidFill>
        <a:ln>
          <a:noFill/>
        </a:ln>
        <a:effectLst/>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zh-CN" altLang="en-US" sz="2400"/>
        </a:p>
      </xdr:txBody>
    </xdr:sp>
    <xdr:clientData/>
  </xdr:twoCellAnchor>
  <xdr:twoCellAnchor>
    <xdr:from>
      <xdr:col>0</xdr:col>
      <xdr:colOff>163195</xdr:colOff>
      <xdr:row>15</xdr:row>
      <xdr:rowOff>71755</xdr:rowOff>
    </xdr:from>
    <xdr:to>
      <xdr:col>1</xdr:col>
      <xdr:colOff>1412875</xdr:colOff>
      <xdr:row>26</xdr:row>
      <xdr:rowOff>180975</xdr:rowOff>
    </xdr:to>
    <xdr:sp>
      <xdr:nvSpPr>
        <xdr:cNvPr id="58" name="TextBox 16"/>
        <xdr:cNvSpPr txBox="1"/>
      </xdr:nvSpPr>
      <xdr:spPr>
        <a:xfrm>
          <a:off x="163195" y="3596005"/>
          <a:ext cx="1922780" cy="1985645"/>
        </a:xfrm>
        <a:prstGeom prst="rect">
          <a:avLst/>
        </a:prstGeom>
        <a:noFill/>
      </xdr:spPr>
      <xdr:txBody>
        <a:bodyPr wrap="square" lIns="0" tIns="0" rIns="0" bIns="0"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在线支持服务</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在线版本更新</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在线补丁更新</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在线知识库查阅</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在线产品培训</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在线售前支持</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在线客户案例下载</a:t>
          </a:r>
          <a:endParaRPr lang="en-US" altLang="zh-CN" sz="1335" dirty="0">
            <a:latin typeface="微软雅黑" panose="020B0503020204020204" charset="-122"/>
            <a:ea typeface="微软雅黑" panose="020B0503020204020204" charset="-122"/>
            <a:sym typeface="inpin heiti" panose="00000500000000000000" pitchFamily="2" charset="-122"/>
          </a:endParaRPr>
        </a:p>
      </xdr:txBody>
    </xdr:sp>
    <xdr:clientData/>
  </xdr:twoCellAnchor>
  <xdr:twoCellAnchor>
    <xdr:from>
      <xdr:col>0</xdr:col>
      <xdr:colOff>0</xdr:colOff>
      <xdr:row>11</xdr:row>
      <xdr:rowOff>0</xdr:rowOff>
    </xdr:from>
    <xdr:to>
      <xdr:col>1</xdr:col>
      <xdr:colOff>1064895</xdr:colOff>
      <xdr:row>12</xdr:row>
      <xdr:rowOff>177800</xdr:rowOff>
    </xdr:to>
    <xdr:sp>
      <xdr:nvSpPr>
        <xdr:cNvPr id="59" name="TextBox 11"/>
        <xdr:cNvSpPr txBox="1">
          <a:spLocks noChangeArrowheads="1"/>
        </xdr:cNvSpPr>
      </xdr:nvSpPr>
      <xdr:spPr>
        <a:xfrm flipH="1">
          <a:off x="0" y="2838450"/>
          <a:ext cx="1737995" cy="342900"/>
        </a:xfrm>
        <a:prstGeom prst="rect">
          <a:avLst/>
        </a:prstGeom>
        <a:noFill/>
        <a:ln>
          <a:noFill/>
        </a:ln>
        <a:effectLst/>
      </xdr:spPr>
      <xdr:txBody>
        <a:bodyPr wrap="square" lIns="0" tIns="0" rIns="0" bIns="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650240" fontAlgn="base">
            <a:lnSpc>
              <a:spcPct val="120000"/>
            </a:lnSpc>
            <a:spcBef>
              <a:spcPct val="0"/>
            </a:spcBef>
            <a:spcAft>
              <a:spcPct val="0"/>
            </a:spcAft>
          </a:pPr>
          <a:r>
            <a:rPr lang="zh-CN" altLang="en-US" sz="2135" b="1" dirty="0">
              <a:latin typeface="微软雅黑" panose="020B0503020204020204" charset="-122"/>
              <a:ea typeface="微软雅黑" panose="020B0503020204020204" charset="-122"/>
              <a:sym typeface="inpin heiti" panose="00000500000000000000" pitchFamily="2" charset="-122"/>
            </a:rPr>
            <a:t>在线支持服务</a:t>
          </a:r>
          <a:endParaRPr lang="zh-CN" altLang="en-US" sz="2135" b="1" dirty="0">
            <a:latin typeface="微软雅黑" panose="020B0503020204020204" charset="-122"/>
            <a:ea typeface="微软雅黑" panose="020B0503020204020204" charset="-122"/>
            <a:sym typeface="inpin heiti" panose="00000500000000000000" pitchFamily="2" charset="-122"/>
          </a:endParaRPr>
        </a:p>
      </xdr:txBody>
    </xdr:sp>
    <xdr:clientData/>
  </xdr:twoCellAnchor>
  <xdr:twoCellAnchor>
    <xdr:from>
      <xdr:col>0</xdr:col>
      <xdr:colOff>40640</xdr:colOff>
      <xdr:row>13</xdr:row>
      <xdr:rowOff>140335</xdr:rowOff>
    </xdr:from>
    <xdr:to>
      <xdr:col>2</xdr:col>
      <xdr:colOff>317500</xdr:colOff>
      <xdr:row>13</xdr:row>
      <xdr:rowOff>140335</xdr:rowOff>
    </xdr:to>
    <xdr:cxnSp>
      <xdr:nvCxnSpPr>
        <xdr:cNvPr id="60" name="直接连接符 59"/>
        <xdr:cNvCxnSpPr/>
      </xdr:nvCxnSpPr>
      <xdr:spPr>
        <a:xfrm>
          <a:off x="40640" y="3321685"/>
          <a:ext cx="2524760" cy="0"/>
        </a:xfrm>
        <a:prstGeom prst="line">
          <a:avLst/>
        </a:prstGeom>
        <a:ln>
          <a:solidFill>
            <a:srgbClr val="1771EA"/>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1398905</xdr:colOff>
      <xdr:row>11</xdr:row>
      <xdr:rowOff>56515</xdr:rowOff>
    </xdr:from>
    <xdr:to>
      <xdr:col>2</xdr:col>
      <xdr:colOff>317500</xdr:colOff>
      <xdr:row>13</xdr:row>
      <xdr:rowOff>26670</xdr:rowOff>
    </xdr:to>
    <xdr:pic>
      <xdr:nvPicPr>
        <xdr:cNvPr id="61" name="图片 60" descr="3656604"/>
        <xdr:cNvPicPr>
          <a:picLocks noChangeAspect="1"/>
        </xdr:cNvPicPr>
      </xdr:nvPicPr>
      <xdr:blipFill>
        <a:blip r:embed="rId1">
          <a:extLst>
            <a:ext uri="{96DAC541-7B7A-43D3-8B79-37D633B846F1}">
              <asvg:svgBlip xmlns:asvg="http://schemas.microsoft.com/office/drawing/2016/SVG/main" r:embed="rId2"/>
            </a:ext>
          </a:extLst>
        </a:blip>
        <a:stretch>
          <a:fillRect/>
        </a:stretch>
      </xdr:blipFill>
      <xdr:spPr>
        <a:xfrm>
          <a:off x="2072005" y="2894965"/>
          <a:ext cx="493395" cy="313055"/>
        </a:xfrm>
        <a:prstGeom prst="rect">
          <a:avLst/>
        </a:prstGeom>
      </xdr:spPr>
    </xdr:pic>
    <xdr:clientData/>
  </xdr:twoCellAnchor>
  <xdr:twoCellAnchor>
    <xdr:from>
      <xdr:col>3</xdr:col>
      <xdr:colOff>1126490</xdr:colOff>
      <xdr:row>15</xdr:row>
      <xdr:rowOff>86360</xdr:rowOff>
    </xdr:from>
    <xdr:to>
      <xdr:col>5</xdr:col>
      <xdr:colOff>227330</xdr:colOff>
      <xdr:row>27</xdr:row>
      <xdr:rowOff>12700</xdr:rowOff>
    </xdr:to>
    <xdr:sp>
      <xdr:nvSpPr>
        <xdr:cNvPr id="62" name="TextBox 16"/>
        <xdr:cNvSpPr txBox="1"/>
      </xdr:nvSpPr>
      <xdr:spPr>
        <a:xfrm>
          <a:off x="4593590" y="3610610"/>
          <a:ext cx="2174240" cy="1983740"/>
        </a:xfrm>
        <a:prstGeom prst="rect">
          <a:avLst/>
        </a:prstGeom>
        <a:noFill/>
      </xdr:spPr>
      <xdr:txBody>
        <a:bodyPr wrap="square" lIns="0" tIns="0" rIns="0" bIns="0"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现场问题处理</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驻场服务支持</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现场培训服务</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现场售前支持</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开发技术支持</a:t>
          </a:r>
          <a:endParaRPr lang="zh-CN" altLang="en-US"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应用提升支持</a:t>
          </a:r>
          <a:endParaRPr lang="zh-CN" altLang="en-US"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endParaRPr lang="zh-CN" altLang="en-US" sz="1335" dirty="0">
            <a:latin typeface="微软雅黑" panose="020B0503020204020204" charset="-122"/>
            <a:ea typeface="微软雅黑" panose="020B0503020204020204" charset="-122"/>
            <a:sym typeface="inpin heiti" panose="00000500000000000000" pitchFamily="2" charset="-122"/>
          </a:endParaRPr>
        </a:p>
      </xdr:txBody>
    </xdr:sp>
    <xdr:clientData/>
  </xdr:twoCellAnchor>
  <xdr:twoCellAnchor>
    <xdr:from>
      <xdr:col>3</xdr:col>
      <xdr:colOff>962660</xdr:colOff>
      <xdr:row>11</xdr:row>
      <xdr:rowOff>13970</xdr:rowOff>
    </xdr:from>
    <xdr:to>
      <xdr:col>4</xdr:col>
      <xdr:colOff>670560</xdr:colOff>
      <xdr:row>13</xdr:row>
      <xdr:rowOff>8890</xdr:rowOff>
    </xdr:to>
    <xdr:sp>
      <xdr:nvSpPr>
        <xdr:cNvPr id="63" name="TextBox 11"/>
        <xdr:cNvSpPr txBox="1">
          <a:spLocks noChangeArrowheads="1"/>
        </xdr:cNvSpPr>
      </xdr:nvSpPr>
      <xdr:spPr>
        <a:xfrm flipH="1">
          <a:off x="4429760" y="2852420"/>
          <a:ext cx="1320800" cy="337820"/>
        </a:xfrm>
        <a:prstGeom prst="rect">
          <a:avLst/>
        </a:prstGeom>
        <a:noFill/>
        <a:ln>
          <a:noFill/>
        </a:ln>
        <a:effectLst/>
      </xdr:spPr>
      <xdr:txBody>
        <a:bodyPr wrap="square" lIns="0" tIns="0" rIns="0" bIns="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650240" fontAlgn="base">
            <a:lnSpc>
              <a:spcPct val="120000"/>
            </a:lnSpc>
            <a:spcBef>
              <a:spcPct val="0"/>
            </a:spcBef>
            <a:spcAft>
              <a:spcPct val="0"/>
            </a:spcAft>
          </a:pPr>
          <a:r>
            <a:rPr lang="zh-CN" altLang="en-US" sz="2135" b="1" dirty="0">
              <a:latin typeface="微软雅黑" panose="020B0503020204020204" charset="-122"/>
              <a:ea typeface="微软雅黑" panose="020B0503020204020204" charset="-122"/>
              <a:sym typeface="inpin heiti" panose="00000500000000000000" pitchFamily="2" charset="-122"/>
            </a:rPr>
            <a:t>现场服务</a:t>
          </a:r>
          <a:endParaRPr lang="zh-CN" altLang="en-US" sz="2135" b="1" dirty="0">
            <a:latin typeface="微软雅黑" panose="020B0503020204020204" charset="-122"/>
            <a:ea typeface="微软雅黑" panose="020B0503020204020204" charset="-122"/>
            <a:sym typeface="inpin heiti" panose="00000500000000000000" pitchFamily="2" charset="-122"/>
          </a:endParaRPr>
        </a:p>
      </xdr:txBody>
    </xdr:sp>
    <xdr:clientData/>
  </xdr:twoCellAnchor>
  <xdr:twoCellAnchor>
    <xdr:from>
      <xdr:col>3</xdr:col>
      <xdr:colOff>1021080</xdr:colOff>
      <xdr:row>13</xdr:row>
      <xdr:rowOff>154940</xdr:rowOff>
    </xdr:from>
    <xdr:to>
      <xdr:col>5</xdr:col>
      <xdr:colOff>566420</xdr:colOff>
      <xdr:row>13</xdr:row>
      <xdr:rowOff>154940</xdr:rowOff>
    </xdr:to>
    <xdr:cxnSp>
      <xdr:nvCxnSpPr>
        <xdr:cNvPr id="64" name="直接连接符 63"/>
        <xdr:cNvCxnSpPr/>
      </xdr:nvCxnSpPr>
      <xdr:spPr>
        <a:xfrm>
          <a:off x="4488180" y="3336290"/>
          <a:ext cx="2618740" cy="0"/>
        </a:xfrm>
        <a:prstGeom prst="line">
          <a:avLst/>
        </a:prstGeom>
        <a:ln>
          <a:solidFill>
            <a:srgbClr val="1771EA"/>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228600</xdr:colOff>
      <xdr:row>14</xdr:row>
      <xdr:rowOff>95250</xdr:rowOff>
    </xdr:from>
    <xdr:to>
      <xdr:col>13</xdr:col>
      <xdr:colOff>93980</xdr:colOff>
      <xdr:row>34</xdr:row>
      <xdr:rowOff>113665</xdr:rowOff>
    </xdr:to>
    <xdr:sp>
      <xdr:nvSpPr>
        <xdr:cNvPr id="65" name="矩形 64"/>
        <xdr:cNvSpPr/>
      </xdr:nvSpPr>
      <xdr:spPr>
        <a:xfrm>
          <a:off x="9461500" y="3448050"/>
          <a:ext cx="2557780" cy="3447415"/>
        </a:xfrm>
        <a:prstGeom prst="rect">
          <a:avLst/>
        </a:prstGeom>
        <a:solidFill>
          <a:schemeClr val="accent1">
            <a:lumMod val="60000"/>
            <a:lumOff val="40000"/>
            <a:alpha val="43000"/>
          </a:schemeClr>
        </a:solidFill>
        <a:ln>
          <a:noFill/>
        </a:ln>
        <a:effectLst/>
      </xdr:spPr>
      <xdr:style>
        <a:lnRef idx="1">
          <a:schemeClr val="accent1"/>
        </a:lnRef>
        <a:fillRef idx="3">
          <a:schemeClr val="accent1"/>
        </a:fillRef>
        <a:effectRef idx="2">
          <a:schemeClr val="accent1"/>
        </a:effectRef>
        <a:fontRef idx="minor">
          <a:schemeClr val="lt1"/>
        </a:fontRef>
      </xdr:style>
      <xdr:txBody>
        <a:bodyPr/>
        <a:lstStyle>
          <a:defPPr>
            <a:defRPr lang="zh-CN">
              <a:solidFill>
                <a:schemeClr val="lt1"/>
              </a:solidFill>
            </a:defRP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zh-CN" altLang="en-US" sz="2400"/>
        </a:p>
      </xdr:txBody>
    </xdr:sp>
    <xdr:clientData/>
  </xdr:twoCellAnchor>
  <xdr:twoCellAnchor>
    <xdr:from>
      <xdr:col>9</xdr:col>
      <xdr:colOff>340995</xdr:colOff>
      <xdr:row>15</xdr:row>
      <xdr:rowOff>71755</xdr:rowOff>
    </xdr:from>
    <xdr:to>
      <xdr:col>12</xdr:col>
      <xdr:colOff>371475</xdr:colOff>
      <xdr:row>23</xdr:row>
      <xdr:rowOff>113030</xdr:rowOff>
    </xdr:to>
    <xdr:sp>
      <xdr:nvSpPr>
        <xdr:cNvPr id="66" name="TextBox 16"/>
        <xdr:cNvSpPr txBox="1"/>
      </xdr:nvSpPr>
      <xdr:spPr>
        <a:xfrm>
          <a:off x="9573895" y="3596005"/>
          <a:ext cx="2049780" cy="1412875"/>
        </a:xfrm>
        <a:prstGeom prst="rect">
          <a:avLst/>
        </a:prstGeom>
        <a:noFill/>
      </xdr:spPr>
      <xdr:txBody>
        <a:bodyPr wrap="square" lIns="0" tIns="0" rIns="0" bIns="0" rtlCol="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升级迁移服务</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增质业务调整服务</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数据修复服务</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数据优化服务</a:t>
          </a:r>
          <a:endParaRPr lang="en-US" altLang="zh-CN" sz="1335" dirty="0">
            <a:latin typeface="微软雅黑" panose="020B0503020204020204" charset="-122"/>
            <a:ea typeface="微软雅黑" panose="020B0503020204020204" charset="-122"/>
            <a:sym typeface="inpin heiti" panose="00000500000000000000" pitchFamily="2" charset="-122"/>
          </a:endParaRPr>
        </a:p>
        <a:p>
          <a:pPr marL="171450" indent="-171450" algn="just" defTabSz="487680" fontAlgn="base">
            <a:lnSpc>
              <a:spcPct val="150000"/>
            </a:lnSpc>
            <a:spcAft>
              <a:spcPct val="0"/>
            </a:spcAft>
            <a:buFont typeface="Arial" panose="020B0604020202020204" pitchFamily="7" charset="0"/>
            <a:buChar char="•"/>
          </a:pPr>
          <a:r>
            <a:rPr lang="zh-CN" altLang="en-US" sz="1335" dirty="0">
              <a:latin typeface="微软雅黑" panose="020B0503020204020204" charset="-122"/>
              <a:ea typeface="微软雅黑" panose="020B0503020204020204" charset="-122"/>
              <a:sym typeface="inpin heiti" panose="00000500000000000000" pitchFamily="2" charset="-122"/>
            </a:rPr>
            <a:t>二次开发服务</a:t>
          </a:r>
          <a:endParaRPr lang="en-US" altLang="zh-CN" sz="1335" dirty="0">
            <a:latin typeface="微软雅黑" panose="020B0503020204020204" charset="-122"/>
            <a:ea typeface="微软雅黑" panose="020B0503020204020204" charset="-122"/>
            <a:sym typeface="inpin heiti" panose="00000500000000000000" pitchFamily="2" charset="-122"/>
          </a:endParaRPr>
        </a:p>
      </xdr:txBody>
    </xdr:sp>
    <xdr:clientData/>
  </xdr:twoCellAnchor>
  <xdr:twoCellAnchor>
    <xdr:from>
      <xdr:col>9</xdr:col>
      <xdr:colOff>177800</xdr:colOff>
      <xdr:row>11</xdr:row>
      <xdr:rowOff>0</xdr:rowOff>
    </xdr:from>
    <xdr:to>
      <xdr:col>11</xdr:col>
      <xdr:colOff>114300</xdr:colOff>
      <xdr:row>13</xdr:row>
      <xdr:rowOff>29210</xdr:rowOff>
    </xdr:to>
    <xdr:sp>
      <xdr:nvSpPr>
        <xdr:cNvPr id="67" name="TextBox 11"/>
        <xdr:cNvSpPr txBox="1">
          <a:spLocks noChangeArrowheads="1"/>
        </xdr:cNvSpPr>
      </xdr:nvSpPr>
      <xdr:spPr>
        <a:xfrm flipH="1">
          <a:off x="9410700" y="2838450"/>
          <a:ext cx="1282700" cy="372110"/>
        </a:xfrm>
        <a:prstGeom prst="rect">
          <a:avLst/>
        </a:prstGeom>
        <a:noFill/>
        <a:ln>
          <a:noFill/>
        </a:ln>
        <a:effectLst/>
      </xdr:spPr>
      <xdr:txBody>
        <a:bodyPr wrap="square" lIns="0" tIns="0" rIns="0" bIns="0">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defTabSz="650240" fontAlgn="base">
            <a:lnSpc>
              <a:spcPct val="120000"/>
            </a:lnSpc>
            <a:spcBef>
              <a:spcPct val="0"/>
            </a:spcBef>
            <a:spcAft>
              <a:spcPct val="0"/>
            </a:spcAft>
          </a:pPr>
          <a:r>
            <a:rPr lang="zh-CN" altLang="en-US" sz="2135" b="1" dirty="0">
              <a:latin typeface="微软雅黑" panose="020B0503020204020204" charset="-122"/>
              <a:ea typeface="微软雅黑" panose="020B0503020204020204" charset="-122"/>
              <a:sym typeface="inpin heiti" panose="00000500000000000000" pitchFamily="2" charset="-122"/>
            </a:rPr>
            <a:t>专项服务</a:t>
          </a:r>
          <a:endParaRPr lang="zh-CN" altLang="en-US" sz="2135" b="1" dirty="0">
            <a:latin typeface="微软雅黑" panose="020B0503020204020204" charset="-122"/>
            <a:ea typeface="微软雅黑" panose="020B0503020204020204" charset="-122"/>
            <a:sym typeface="inpin heiti" panose="00000500000000000000" pitchFamily="2" charset="-122"/>
          </a:endParaRPr>
        </a:p>
      </xdr:txBody>
    </xdr:sp>
    <xdr:clientData/>
  </xdr:twoCellAnchor>
  <xdr:twoCellAnchor>
    <xdr:from>
      <xdr:col>9</xdr:col>
      <xdr:colOff>218440</xdr:colOff>
      <xdr:row>13</xdr:row>
      <xdr:rowOff>140335</xdr:rowOff>
    </xdr:from>
    <xdr:to>
      <xdr:col>13</xdr:col>
      <xdr:colOff>83820</xdr:colOff>
      <xdr:row>13</xdr:row>
      <xdr:rowOff>140335</xdr:rowOff>
    </xdr:to>
    <xdr:cxnSp>
      <xdr:nvCxnSpPr>
        <xdr:cNvPr id="68" name="直接连接符 67"/>
        <xdr:cNvCxnSpPr/>
      </xdr:nvCxnSpPr>
      <xdr:spPr>
        <a:xfrm>
          <a:off x="9451340" y="3321685"/>
          <a:ext cx="2557780" cy="0"/>
        </a:xfrm>
        <a:prstGeom prst="line">
          <a:avLst/>
        </a:prstGeom>
        <a:ln>
          <a:solidFill>
            <a:srgbClr val="1771EA"/>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50800</xdr:colOff>
      <xdr:row>26</xdr:row>
      <xdr:rowOff>152400</xdr:rowOff>
    </xdr:from>
    <xdr:to>
      <xdr:col>2</xdr:col>
      <xdr:colOff>327660</xdr:colOff>
      <xdr:row>34</xdr:row>
      <xdr:rowOff>110490</xdr:rowOff>
    </xdr:to>
    <xdr:pic>
      <xdr:nvPicPr>
        <xdr:cNvPr id="69" name="图片 68" descr="1"/>
        <xdr:cNvPicPr>
          <a:picLocks noChangeAspect="1"/>
        </xdr:cNvPicPr>
      </xdr:nvPicPr>
      <xdr:blipFill>
        <a:blip r:embed="rId3"/>
        <a:stretch>
          <a:fillRect/>
        </a:stretch>
      </xdr:blipFill>
      <xdr:spPr>
        <a:xfrm>
          <a:off x="50800" y="5562600"/>
          <a:ext cx="2524760" cy="1329690"/>
        </a:xfrm>
        <a:prstGeom prst="rect">
          <a:avLst/>
        </a:prstGeom>
      </xdr:spPr>
    </xdr:pic>
    <xdr:clientData/>
  </xdr:twoCellAnchor>
  <xdr:twoCellAnchor>
    <xdr:from>
      <xdr:col>3</xdr:col>
      <xdr:colOff>1021080</xdr:colOff>
      <xdr:row>26</xdr:row>
      <xdr:rowOff>159385</xdr:rowOff>
    </xdr:from>
    <xdr:to>
      <xdr:col>5</xdr:col>
      <xdr:colOff>566420</xdr:colOff>
      <xdr:row>34</xdr:row>
      <xdr:rowOff>131445</xdr:rowOff>
    </xdr:to>
    <xdr:pic>
      <xdr:nvPicPr>
        <xdr:cNvPr id="70" name="图片 69" descr="2"/>
        <xdr:cNvPicPr>
          <a:picLocks noChangeAspect="1"/>
        </xdr:cNvPicPr>
      </xdr:nvPicPr>
      <xdr:blipFill>
        <a:blip r:embed="rId4"/>
        <a:stretch>
          <a:fillRect/>
        </a:stretch>
      </xdr:blipFill>
      <xdr:spPr>
        <a:xfrm>
          <a:off x="4488180" y="5569585"/>
          <a:ext cx="2618740" cy="1343660"/>
        </a:xfrm>
        <a:prstGeom prst="rect">
          <a:avLst/>
        </a:prstGeom>
      </xdr:spPr>
    </xdr:pic>
    <xdr:clientData/>
  </xdr:twoCellAnchor>
  <xdr:twoCellAnchor>
    <xdr:from>
      <xdr:col>9</xdr:col>
      <xdr:colOff>228600</xdr:colOff>
      <xdr:row>26</xdr:row>
      <xdr:rowOff>147955</xdr:rowOff>
    </xdr:from>
    <xdr:to>
      <xdr:col>13</xdr:col>
      <xdr:colOff>93980</xdr:colOff>
      <xdr:row>34</xdr:row>
      <xdr:rowOff>113030</xdr:rowOff>
    </xdr:to>
    <xdr:pic>
      <xdr:nvPicPr>
        <xdr:cNvPr id="71" name="图片 70" descr="4"/>
        <xdr:cNvPicPr>
          <a:picLocks noChangeAspect="1"/>
        </xdr:cNvPicPr>
      </xdr:nvPicPr>
      <xdr:blipFill>
        <a:blip r:embed="rId5"/>
        <a:stretch>
          <a:fillRect/>
        </a:stretch>
      </xdr:blipFill>
      <xdr:spPr>
        <a:xfrm>
          <a:off x="9461500" y="5558155"/>
          <a:ext cx="2557780" cy="1336675"/>
        </a:xfrm>
        <a:prstGeom prst="rect">
          <a:avLst/>
        </a:prstGeom>
      </xdr:spPr>
    </xdr:pic>
    <xdr:clientData/>
  </xdr:twoCellAnchor>
  <xdr:twoCellAnchor>
    <xdr:from>
      <xdr:col>5</xdr:col>
      <xdr:colOff>230505</xdr:colOff>
      <xdr:row>11</xdr:row>
      <xdr:rowOff>71755</xdr:rowOff>
    </xdr:from>
    <xdr:to>
      <xdr:col>5</xdr:col>
      <xdr:colOff>566420</xdr:colOff>
      <xdr:row>13</xdr:row>
      <xdr:rowOff>41910</xdr:rowOff>
    </xdr:to>
    <xdr:pic>
      <xdr:nvPicPr>
        <xdr:cNvPr id="72" name="图片 71" descr="3656604"/>
        <xdr:cNvPicPr>
          <a:picLocks noChangeAspect="1"/>
        </xdr:cNvPicPr>
      </xdr:nvPicPr>
      <xdr:blipFill>
        <a:blip r:embed="rId1">
          <a:extLst>
            <a:ext uri="{96DAC541-7B7A-43D3-8B79-37D633B846F1}">
              <asvg:svgBlip xmlns:asvg="http://schemas.microsoft.com/office/drawing/2016/SVG/main" r:embed="rId2"/>
            </a:ext>
          </a:extLst>
        </a:blip>
        <a:stretch>
          <a:fillRect/>
        </a:stretch>
      </xdr:blipFill>
      <xdr:spPr>
        <a:xfrm>
          <a:off x="6771005" y="2910205"/>
          <a:ext cx="335915" cy="313055"/>
        </a:xfrm>
        <a:prstGeom prst="rect">
          <a:avLst/>
        </a:prstGeom>
      </xdr:spPr>
    </xdr:pic>
    <xdr:clientData/>
  </xdr:twoCellAnchor>
  <xdr:twoCellAnchor>
    <xdr:from>
      <xdr:col>12</xdr:col>
      <xdr:colOff>357505</xdr:colOff>
      <xdr:row>11</xdr:row>
      <xdr:rowOff>59055</xdr:rowOff>
    </xdr:from>
    <xdr:to>
      <xdr:col>13</xdr:col>
      <xdr:colOff>83820</xdr:colOff>
      <xdr:row>13</xdr:row>
      <xdr:rowOff>29210</xdr:rowOff>
    </xdr:to>
    <xdr:pic>
      <xdr:nvPicPr>
        <xdr:cNvPr id="73" name="图片 72" descr="3656604"/>
        <xdr:cNvPicPr>
          <a:picLocks noChangeAspect="1"/>
        </xdr:cNvPicPr>
      </xdr:nvPicPr>
      <xdr:blipFill>
        <a:blip r:embed="rId1">
          <a:extLst>
            <a:ext uri="{96DAC541-7B7A-43D3-8B79-37D633B846F1}">
              <asvg:svgBlip xmlns:asvg="http://schemas.microsoft.com/office/drawing/2016/SVG/main" r:embed="rId2"/>
            </a:ext>
          </a:extLst>
        </a:blip>
        <a:stretch>
          <a:fillRect/>
        </a:stretch>
      </xdr:blipFill>
      <xdr:spPr>
        <a:xfrm>
          <a:off x="11609705" y="2897505"/>
          <a:ext cx="399415" cy="31305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image" Target="../media/image3.bmp"/><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E8" sqref="E8"/>
    </sheetView>
  </sheetViews>
  <sheetFormatPr defaultColWidth="8.66666666666667" defaultRowHeight="16.5" outlineLevelRow="1" outlineLevelCol="1"/>
  <cols>
    <col min="1" max="1" width="5" style="140" customWidth="1"/>
    <col min="2" max="2" width="86.8333333333333" style="141" customWidth="1"/>
    <col min="3" max="16384" width="8.66666666666667" style="140"/>
  </cols>
  <sheetData>
    <row r="1" s="139" customFormat="1" ht="36" customHeight="1" spans="1:2">
      <c r="A1" s="142">
        <v>1</v>
      </c>
      <c r="B1" s="143" t="s">
        <v>0</v>
      </c>
    </row>
    <row r="2" s="139" customFormat="1" ht="36" customHeight="1" spans="1:2">
      <c r="A2" s="142">
        <v>2</v>
      </c>
      <c r="B2" s="143" t="s">
        <v>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140" zoomScaleNormal="140" workbookViewId="0">
      <selection activeCell="I8" sqref="I8:J8"/>
    </sheetView>
  </sheetViews>
  <sheetFormatPr defaultColWidth="8.83333333333333" defaultRowHeight="16.5"/>
  <cols>
    <col min="1" max="1" width="21.6666666666667" style="80" customWidth="1"/>
    <col min="2" max="2" width="17.1666666666667" style="80" customWidth="1"/>
    <col min="3" max="3" width="17.3333333333333" style="80" customWidth="1"/>
    <col min="4" max="4" width="10.6666666666667" style="80" customWidth="1"/>
    <col min="5" max="5" width="5.16666666666667" style="80" customWidth="1"/>
    <col min="6" max="6" width="27.5083333333333" style="80" customWidth="1"/>
    <col min="7" max="7" width="10.1666666666667" style="80" customWidth="1"/>
    <col min="8" max="8" width="18.8333333333333" style="80" customWidth="1"/>
    <col min="9" max="9" width="16.3333333333333" style="80" customWidth="1"/>
    <col min="10" max="10" width="7.83333333333333" style="80" customWidth="1"/>
    <col min="11" max="11" width="22.6666666666667" style="81" customWidth="1"/>
    <col min="12" max="16384" width="8.83333333333333" style="80"/>
  </cols>
  <sheetData>
    <row r="1" ht="24.75" spans="1:11">
      <c r="A1" s="82" t="s">
        <v>2</v>
      </c>
      <c r="B1" s="83"/>
      <c r="C1" s="83"/>
      <c r="D1" s="83"/>
      <c r="E1" s="84" t="s">
        <v>3</v>
      </c>
      <c r="F1" s="84"/>
      <c r="G1" s="84"/>
      <c r="H1" s="85"/>
      <c r="I1" s="86" t="s">
        <v>4</v>
      </c>
      <c r="J1" s="87">
        <v>1</v>
      </c>
      <c r="K1" s="88"/>
    </row>
    <row r="2" ht="33" spans="1:11">
      <c r="A2" s="89" t="s">
        <v>5</v>
      </c>
      <c r="B2" s="89" t="s">
        <v>6</v>
      </c>
      <c r="C2" s="89" t="s">
        <v>7</v>
      </c>
      <c r="D2" s="89" t="s">
        <v>8</v>
      </c>
      <c r="E2" s="89" t="s">
        <v>9</v>
      </c>
      <c r="F2" s="89" t="s">
        <v>10</v>
      </c>
      <c r="G2" s="89" t="s">
        <v>11</v>
      </c>
      <c r="H2" s="89" t="s">
        <v>12</v>
      </c>
      <c r="I2" s="90" t="s">
        <v>13</v>
      </c>
      <c r="J2" s="91"/>
    </row>
    <row r="3" spans="1:11">
      <c r="A3" s="130" t="s">
        <v>14</v>
      </c>
      <c r="B3" s="131" t="s">
        <v>15</v>
      </c>
      <c r="C3" s="94" t="s">
        <v>16</v>
      </c>
      <c r="D3" s="95">
        <v>1000</v>
      </c>
      <c r="E3" s="96" t="s">
        <v>17</v>
      </c>
      <c r="F3" s="97" t="s">
        <v>18</v>
      </c>
      <c r="G3" s="98">
        <v>50</v>
      </c>
      <c r="H3" s="99">
        <f>(SUMIF(E3:E9,"=√",D3:D9)+IF(G3&gt;0,IF(G3&gt;50,(20*600+30*400+(G3-50)*200),IF(G3&gt;20,(20*600+(G3-20)*400),G3*600))))*J1</f>
        <v>41000</v>
      </c>
      <c r="I3" s="100" t="s">
        <v>19</v>
      </c>
      <c r="J3" s="100"/>
      <c r="K3" s="132"/>
    </row>
    <row r="4" spans="1:11">
      <c r="A4" s="133"/>
      <c r="B4" s="131" t="s">
        <v>20</v>
      </c>
      <c r="C4" s="94" t="s">
        <v>16</v>
      </c>
      <c r="D4" s="103">
        <v>3500</v>
      </c>
      <c r="E4" s="96" t="s">
        <v>17</v>
      </c>
      <c r="F4" s="134"/>
      <c r="G4" s="105"/>
      <c r="H4" s="106"/>
      <c r="I4" s="100" t="s">
        <v>21</v>
      </c>
      <c r="J4" s="100"/>
      <c r="K4" s="132"/>
    </row>
    <row r="5" spans="1:11">
      <c r="A5" s="133"/>
      <c r="B5" s="131" t="s">
        <v>22</v>
      </c>
      <c r="C5" s="94" t="s">
        <v>16</v>
      </c>
      <c r="D5" s="103">
        <v>3000</v>
      </c>
      <c r="E5" s="96" t="s">
        <v>17</v>
      </c>
      <c r="F5" s="134"/>
      <c r="G5" s="105"/>
      <c r="H5" s="106"/>
      <c r="I5" s="100" t="s">
        <v>23</v>
      </c>
      <c r="J5" s="100"/>
      <c r="K5" s="132"/>
    </row>
    <row r="6" spans="1:11">
      <c r="A6" s="133"/>
      <c r="B6" s="131" t="s">
        <v>24</v>
      </c>
      <c r="C6" s="94" t="s">
        <v>16</v>
      </c>
      <c r="D6" s="95">
        <v>1500</v>
      </c>
      <c r="E6" s="96" t="s">
        <v>17</v>
      </c>
      <c r="F6" s="134"/>
      <c r="G6" s="105"/>
      <c r="H6" s="106"/>
      <c r="I6" s="100" t="s">
        <v>19</v>
      </c>
      <c r="J6" s="100"/>
      <c r="K6" s="132"/>
    </row>
    <row r="7" spans="1:11">
      <c r="A7" s="133"/>
      <c r="B7" s="131" t="s">
        <v>25</v>
      </c>
      <c r="C7" s="94" t="s">
        <v>16</v>
      </c>
      <c r="D7" s="103">
        <v>3000</v>
      </c>
      <c r="E7" s="96" t="s">
        <v>17</v>
      </c>
      <c r="F7" s="134"/>
      <c r="G7" s="105"/>
      <c r="H7" s="106"/>
      <c r="I7" s="100"/>
      <c r="J7" s="100"/>
      <c r="K7" s="132"/>
    </row>
    <row r="8" spans="1:11">
      <c r="A8" s="135"/>
      <c r="B8" s="131" t="s">
        <v>26</v>
      </c>
      <c r="C8" s="94" t="s">
        <v>16</v>
      </c>
      <c r="D8" s="131">
        <v>3000</v>
      </c>
      <c r="E8" s="136" t="s">
        <v>17</v>
      </c>
      <c r="F8" s="134"/>
      <c r="G8" s="105"/>
      <c r="H8" s="106"/>
      <c r="I8" s="100" t="s">
        <v>21</v>
      </c>
      <c r="J8" s="100"/>
      <c r="K8" s="137"/>
    </row>
    <row r="9" spans="1:11">
      <c r="A9" s="135"/>
      <c r="B9" s="131" t="s">
        <v>27</v>
      </c>
      <c r="C9" s="94" t="s">
        <v>16</v>
      </c>
      <c r="D9" s="131">
        <v>2000</v>
      </c>
      <c r="E9" s="136" t="s">
        <v>17</v>
      </c>
      <c r="F9" s="138"/>
      <c r="G9" s="105"/>
      <c r="H9" s="106"/>
      <c r="I9" s="100"/>
      <c r="J9" s="100"/>
      <c r="K9" s="137"/>
    </row>
    <row r="10" spans="1:11">
      <c r="A10" s="109" t="s">
        <v>28</v>
      </c>
      <c r="B10" s="110"/>
      <c r="C10" s="110"/>
      <c r="D10" s="110"/>
      <c r="E10" s="110"/>
      <c r="F10" s="110"/>
      <c r="G10" s="111"/>
      <c r="H10" s="112">
        <f>SUM(H3:H7)</f>
        <v>41000</v>
      </c>
      <c r="I10" s="113" t="s">
        <v>29</v>
      </c>
      <c r="J10" s="113"/>
      <c r="K10" s="114"/>
    </row>
    <row r="11" spans="1:11">
      <c r="A11" s="115" t="s">
        <v>30</v>
      </c>
      <c r="B11" s="116" t="s">
        <v>30</v>
      </c>
      <c r="C11" s="117" t="s">
        <v>31</v>
      </c>
      <c r="D11" s="118">
        <v>0</v>
      </c>
      <c r="E11" s="119" t="s">
        <v>17</v>
      </c>
      <c r="F11" s="120" t="s">
        <v>32</v>
      </c>
      <c r="G11" s="121">
        <v>20</v>
      </c>
      <c r="H11" s="122">
        <f>G11*2000</f>
        <v>40000</v>
      </c>
      <c r="I11" s="123" t="s">
        <v>33</v>
      </c>
      <c r="J11" s="123"/>
      <c r="K11" s="101"/>
    </row>
    <row r="12" spans="1:11">
      <c r="A12" s="115" t="s">
        <v>25</v>
      </c>
      <c r="B12" s="120" t="s">
        <v>25</v>
      </c>
      <c r="C12" s="117" t="s">
        <v>34</v>
      </c>
      <c r="D12" s="124">
        <v>0</v>
      </c>
      <c r="E12" s="119"/>
      <c r="F12" s="95" t="s">
        <v>35</v>
      </c>
      <c r="G12" s="121">
        <v>0</v>
      </c>
      <c r="H12" s="122">
        <f>J1*0</f>
        <v>0</v>
      </c>
      <c r="I12" s="123"/>
      <c r="J12" s="123"/>
    </row>
    <row r="13" spans="1:11">
      <c r="A13" s="109" t="s">
        <v>36</v>
      </c>
      <c r="B13" s="110"/>
      <c r="C13" s="110"/>
      <c r="D13" s="110"/>
      <c r="E13" s="110"/>
      <c r="F13" s="110"/>
      <c r="G13" s="111"/>
      <c r="H13" s="125">
        <f>H10+H11</f>
        <v>81000</v>
      </c>
      <c r="I13" s="126"/>
      <c r="J13" s="127"/>
    </row>
    <row r="14" ht="194" customHeight="1" spans="1:11">
      <c r="A14" s="128" t="s">
        <v>37</v>
      </c>
      <c r="B14" s="129"/>
      <c r="C14" s="129"/>
      <c r="D14" s="129"/>
      <c r="E14" s="129"/>
      <c r="F14" s="129"/>
      <c r="G14" s="129"/>
      <c r="H14" s="129"/>
      <c r="I14" s="129"/>
      <c r="J14" s="129"/>
    </row>
  </sheetData>
  <mergeCells count="21">
    <mergeCell ref="A1:D1"/>
    <mergeCell ref="E1:H1"/>
    <mergeCell ref="I2:J2"/>
    <mergeCell ref="I3:J3"/>
    <mergeCell ref="I4:J4"/>
    <mergeCell ref="I5:J5"/>
    <mergeCell ref="I6:J6"/>
    <mergeCell ref="I7:J7"/>
    <mergeCell ref="I8:J8"/>
    <mergeCell ref="I9:J9"/>
    <mergeCell ref="A10:G10"/>
    <mergeCell ref="I10:J10"/>
    <mergeCell ref="I11:J11"/>
    <mergeCell ref="I12:J12"/>
    <mergeCell ref="A13:G13"/>
    <mergeCell ref="I13:J13"/>
    <mergeCell ref="A14:J14"/>
    <mergeCell ref="F3:F9"/>
    <mergeCell ref="G3:G9"/>
    <mergeCell ref="H3:H9"/>
    <mergeCell ref="K3:K7"/>
  </mergeCells>
  <dataValidations count="5">
    <dataValidation type="whole" operator="greaterThanOrEqual" allowBlank="1" showInputMessage="1" showErrorMessage="1" sqref="J1">
      <formula1>1</formula1>
    </dataValidation>
    <dataValidation type="list" allowBlank="1" showInputMessage="1" showErrorMessage="1" sqref="E2">
      <formula1>"√,x"</formula1>
    </dataValidation>
    <dataValidation type="list" allowBlank="1" showInputMessage="1" showErrorMessage="1" sqref="C3:C9">
      <formula1>"模块+全员用户,全员用户,模块+专业用户,专业用户,,特性,特性*数量"</formula1>
    </dataValidation>
    <dataValidation type="list" allowBlank="1" showInputMessage="1" showErrorMessage="1" sqref="C11:C12">
      <formula1>"按照人天报价,按照年度报价"</formula1>
    </dataValidation>
    <dataValidation type="list" allowBlank="1" showInputMessage="1" showErrorMessage="1" sqref="E3:E9 E11:E12">
      <formula1>"√,×"</formula1>
    </dataValidation>
  </dataValidations>
  <pageMargins left="0.708661417322835" right="0.708661417322835" top="0.748031496062992" bottom="0.748031496062992" header="0.31496062992126" footer="0.31496062992126"/>
  <pageSetup paperSize="9" orientation="portrait" horizontalDpi="1200" verticalDpi="1200"/>
  <headerFooter>
    <oddHeader>&amp;L&amp;G&amp;R③秘密信息 严禁泄露</oddHeader>
    <oddFooter>&amp;C第 &amp;P 页，共 &amp;N 页</oddFooter>
  </headerFooter>
  <legacyDrawingHF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zoomScale="140" zoomScaleNormal="140" workbookViewId="0">
      <selection activeCell="F3" sqref="F3:F9"/>
    </sheetView>
  </sheetViews>
  <sheetFormatPr defaultColWidth="8.83333333333333" defaultRowHeight="16.5"/>
  <cols>
    <col min="1" max="1" width="21.6666666666667" style="80" customWidth="1"/>
    <col min="2" max="2" width="17.1666666666667" style="80" customWidth="1"/>
    <col min="3" max="3" width="17.3333333333333" style="80" customWidth="1"/>
    <col min="4" max="4" width="10.6666666666667" style="80" customWidth="1"/>
    <col min="5" max="5" width="5.16666666666667" style="80" customWidth="1"/>
    <col min="6" max="6" width="27.5083333333333" style="80" customWidth="1"/>
    <col min="7" max="7" width="10.1666666666667" style="80" customWidth="1"/>
    <col min="8" max="8" width="18.8333333333333" style="80" customWidth="1"/>
    <col min="9" max="9" width="16.3333333333333" style="80" customWidth="1"/>
    <col min="10" max="10" width="7.83333333333333" style="80" customWidth="1"/>
    <col min="11" max="11" width="22.6666666666667" style="81" customWidth="1"/>
    <col min="12" max="16384" width="8.83333333333333" style="80"/>
  </cols>
  <sheetData>
    <row r="1" ht="24.75" spans="1:11">
      <c r="A1" s="82" t="s">
        <v>2</v>
      </c>
      <c r="B1" s="83"/>
      <c r="C1" s="83"/>
      <c r="D1" s="83"/>
      <c r="E1" s="84" t="s">
        <v>38</v>
      </c>
      <c r="F1" s="84"/>
      <c r="G1" s="84"/>
      <c r="H1" s="85"/>
      <c r="I1" s="86" t="s">
        <v>4</v>
      </c>
      <c r="J1" s="87">
        <v>1</v>
      </c>
      <c r="K1" s="88"/>
    </row>
    <row r="2" ht="33" spans="1:11">
      <c r="A2" s="89" t="s">
        <v>5</v>
      </c>
      <c r="B2" s="89" t="s">
        <v>6</v>
      </c>
      <c r="C2" s="89" t="s">
        <v>7</v>
      </c>
      <c r="D2" s="89" t="s">
        <v>8</v>
      </c>
      <c r="E2" s="89" t="s">
        <v>9</v>
      </c>
      <c r="F2" s="89" t="s">
        <v>10</v>
      </c>
      <c r="G2" s="89" t="s">
        <v>11</v>
      </c>
      <c r="H2" s="89" t="s">
        <v>12</v>
      </c>
      <c r="I2" s="90" t="s">
        <v>13</v>
      </c>
      <c r="J2" s="91"/>
    </row>
    <row r="3" spans="1:11">
      <c r="A3" s="92" t="s">
        <v>14</v>
      </c>
      <c r="B3" s="93" t="s">
        <v>15</v>
      </c>
      <c r="C3" s="94" t="s">
        <v>16</v>
      </c>
      <c r="D3" s="95">
        <v>1000</v>
      </c>
      <c r="E3" s="96"/>
      <c r="F3" s="97" t="s">
        <v>18</v>
      </c>
      <c r="G3" s="98"/>
      <c r="H3" s="99">
        <f>(SUMIF(E3:E9,"=√",D3:D9)+IF(G3&gt;0,IF(G3&gt;50,(20*600+30*400+(G3-50)*200),IF(G3&gt;20,(20*600+(G3-20)*400),G3*600))))*J1</f>
        <v>0</v>
      </c>
      <c r="I3" s="100" t="s">
        <v>19</v>
      </c>
      <c r="J3" s="100"/>
      <c r="K3" s="101"/>
    </row>
    <row r="4" spans="1:11">
      <c r="A4" s="102"/>
      <c r="B4" s="93" t="s">
        <v>20</v>
      </c>
      <c r="C4" s="94" t="s">
        <v>16</v>
      </c>
      <c r="D4" s="103">
        <v>3500</v>
      </c>
      <c r="E4" s="96"/>
      <c r="F4" s="104"/>
      <c r="G4" s="105"/>
      <c r="H4" s="106"/>
      <c r="I4" s="100" t="s">
        <v>21</v>
      </c>
      <c r="J4" s="100"/>
      <c r="K4" s="101"/>
    </row>
    <row r="5" spans="1:11">
      <c r="A5" s="102"/>
      <c r="B5" s="93" t="s">
        <v>22</v>
      </c>
      <c r="C5" s="94" t="s">
        <v>16</v>
      </c>
      <c r="D5" s="103">
        <v>3000</v>
      </c>
      <c r="E5" s="96"/>
      <c r="F5" s="104"/>
      <c r="G5" s="105"/>
      <c r="H5" s="106"/>
      <c r="I5" s="100" t="s">
        <v>23</v>
      </c>
      <c r="J5" s="100"/>
      <c r="K5" s="101"/>
    </row>
    <row r="6" spans="1:11">
      <c r="A6" s="102"/>
      <c r="B6" s="93" t="s">
        <v>24</v>
      </c>
      <c r="C6" s="94" t="s">
        <v>16</v>
      </c>
      <c r="D6" s="95">
        <v>1500</v>
      </c>
      <c r="E6" s="96"/>
      <c r="F6" s="104"/>
      <c r="G6" s="105"/>
      <c r="H6" s="106"/>
      <c r="I6" s="100" t="s">
        <v>19</v>
      </c>
      <c r="J6" s="100"/>
      <c r="K6" s="101"/>
    </row>
    <row r="7" spans="1:11">
      <c r="A7" s="102"/>
      <c r="B7" s="93" t="s">
        <v>25</v>
      </c>
      <c r="C7" s="94" t="s">
        <v>16</v>
      </c>
      <c r="D7" s="103">
        <v>3000</v>
      </c>
      <c r="E7" s="96"/>
      <c r="F7" s="104"/>
      <c r="G7" s="105"/>
      <c r="H7" s="106"/>
      <c r="I7" s="100"/>
      <c r="J7" s="100"/>
      <c r="K7" s="101"/>
    </row>
    <row r="8" spans="1:11">
      <c r="A8" s="102"/>
      <c r="B8" s="107" t="s">
        <v>26</v>
      </c>
      <c r="C8" s="94" t="s">
        <v>16</v>
      </c>
      <c r="D8" s="95">
        <v>3000</v>
      </c>
      <c r="E8" s="96"/>
      <c r="F8" s="104"/>
      <c r="G8" s="105"/>
      <c r="H8" s="106"/>
      <c r="I8" s="100" t="s">
        <v>21</v>
      </c>
      <c r="J8" s="100"/>
      <c r="K8" s="101"/>
    </row>
    <row r="9" spans="1:11">
      <c r="A9" s="102"/>
      <c r="B9" s="107" t="s">
        <v>27</v>
      </c>
      <c r="C9" s="94" t="s">
        <v>16</v>
      </c>
      <c r="D9" s="103">
        <v>2000</v>
      </c>
      <c r="E9" s="96"/>
      <c r="F9" s="108"/>
      <c r="G9" s="105"/>
      <c r="H9" s="106"/>
      <c r="I9" s="100"/>
      <c r="J9" s="100"/>
      <c r="K9" s="101"/>
    </row>
    <row r="10" spans="1:11">
      <c r="A10" s="109" t="s">
        <v>28</v>
      </c>
      <c r="B10" s="110"/>
      <c r="C10" s="110"/>
      <c r="D10" s="110"/>
      <c r="E10" s="110"/>
      <c r="F10" s="110"/>
      <c r="G10" s="111"/>
      <c r="H10" s="112">
        <f>SUM(H3:H7)</f>
        <v>0</v>
      </c>
      <c r="I10" s="113" t="s">
        <v>29</v>
      </c>
      <c r="J10" s="113"/>
      <c r="K10" s="114"/>
    </row>
    <row r="11" spans="1:11">
      <c r="A11" s="115" t="s">
        <v>30</v>
      </c>
      <c r="B11" s="116" t="s">
        <v>30</v>
      </c>
      <c r="C11" s="117" t="s">
        <v>31</v>
      </c>
      <c r="D11" s="118">
        <v>0</v>
      </c>
      <c r="E11" s="119" t="s">
        <v>17</v>
      </c>
      <c r="F11" s="120" t="s">
        <v>32</v>
      </c>
      <c r="G11" s="121">
        <v>20</v>
      </c>
      <c r="H11" s="122">
        <f>G11*2000</f>
        <v>40000</v>
      </c>
      <c r="I11" s="123" t="s">
        <v>33</v>
      </c>
      <c r="J11" s="123"/>
      <c r="K11" s="101"/>
    </row>
    <row r="12" spans="1:11">
      <c r="A12" s="115" t="s">
        <v>25</v>
      </c>
      <c r="B12" s="120" t="s">
        <v>25</v>
      </c>
      <c r="C12" s="117" t="s">
        <v>34</v>
      </c>
      <c r="D12" s="124">
        <v>0</v>
      </c>
      <c r="E12" s="119"/>
      <c r="F12" s="95" t="s">
        <v>35</v>
      </c>
      <c r="G12" s="121">
        <v>0</v>
      </c>
      <c r="H12" s="122">
        <f>J1*0</f>
        <v>0</v>
      </c>
      <c r="I12" s="123"/>
      <c r="J12" s="123"/>
    </row>
    <row r="13" spans="1:11">
      <c r="A13" s="109" t="s">
        <v>36</v>
      </c>
      <c r="B13" s="110"/>
      <c r="C13" s="110"/>
      <c r="D13" s="110"/>
      <c r="E13" s="110"/>
      <c r="F13" s="110"/>
      <c r="G13" s="111"/>
      <c r="H13" s="125">
        <f>H10+H11</f>
        <v>40000</v>
      </c>
      <c r="I13" s="126"/>
      <c r="J13" s="127"/>
    </row>
    <row r="14" ht="194" customHeight="1" spans="1:11">
      <c r="A14" s="128" t="s">
        <v>37</v>
      </c>
      <c r="B14" s="129"/>
      <c r="C14" s="129"/>
      <c r="D14" s="129"/>
      <c r="E14" s="129"/>
      <c r="F14" s="129"/>
      <c r="G14" s="129"/>
      <c r="H14" s="129"/>
      <c r="I14" s="129"/>
      <c r="J14" s="129"/>
    </row>
  </sheetData>
  <mergeCells count="21">
    <mergeCell ref="A1:D1"/>
    <mergeCell ref="E1:H1"/>
    <mergeCell ref="I2:J2"/>
    <mergeCell ref="I3:J3"/>
    <mergeCell ref="I4:J4"/>
    <mergeCell ref="I5:J5"/>
    <mergeCell ref="I6:J6"/>
    <mergeCell ref="I7:J7"/>
    <mergeCell ref="I8:J8"/>
    <mergeCell ref="I9:J9"/>
    <mergeCell ref="A10:G10"/>
    <mergeCell ref="I10:J10"/>
    <mergeCell ref="I11:J11"/>
    <mergeCell ref="I12:J12"/>
    <mergeCell ref="A13:G13"/>
    <mergeCell ref="I13:J13"/>
    <mergeCell ref="A14:J14"/>
    <mergeCell ref="A3:A9"/>
    <mergeCell ref="F3:F9"/>
    <mergeCell ref="G3:G9"/>
    <mergeCell ref="H3:H9"/>
  </mergeCells>
  <dataValidations count="5">
    <dataValidation type="whole" operator="greaterThanOrEqual" allowBlank="1" showInputMessage="1" showErrorMessage="1" sqref="J1">
      <formula1>1</formula1>
    </dataValidation>
    <dataValidation type="list" allowBlank="1" showInputMessage="1" showErrorMessage="1" sqref="E2">
      <formula1>"√,x"</formula1>
    </dataValidation>
    <dataValidation type="list" allowBlank="1" showInputMessage="1" showErrorMessage="1" sqref="C3:C9">
      <formula1>"模块+全员用户,全员用户,模块+专业用户,专业用户,,特性,特性*数量"</formula1>
    </dataValidation>
    <dataValidation type="list" allowBlank="1" showInputMessage="1" showErrorMessage="1" sqref="C11:C12">
      <formula1>"按照人天报价,按照年度报价"</formula1>
    </dataValidation>
    <dataValidation type="list" allowBlank="1" showInputMessage="1" showErrorMessage="1" sqref="E3:E9 E11:E12">
      <formula1>"√,×"</formula1>
    </dataValidation>
  </dataValidations>
  <pageMargins left="0.708661417322835" right="0.708661417322835" top="0.748031496062992" bottom="0.748031496062992" header="0.31496062992126" footer="0.31496062992126"/>
  <pageSetup paperSize="9" orientation="portrait" horizontalDpi="1200" verticalDpi="1200"/>
  <headerFooter>
    <oddHeader>&amp;L&amp;G&amp;R③秘密信息 严禁泄露</oddHeader>
    <oddFooter>&amp;C第 &amp;P 页，共 &amp;N 页</oddFooter>
  </headerFooter>
  <legacyDrawingHF r:id="rId1"/>
  <pictur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3" sqref="C3"/>
    </sheetView>
  </sheetViews>
  <sheetFormatPr defaultColWidth="8.66666666666667" defaultRowHeight="16.5" outlineLevelRow="7" outlineLevelCol="2"/>
  <cols>
    <col min="1" max="1" width="8.66666666666667" style="70"/>
    <col min="2" max="2" width="32.6666666666667" style="70" customWidth="1"/>
    <col min="3" max="3" width="88.3333333333333" style="71" customWidth="1"/>
    <col min="4" max="16384" width="8.66666666666667" style="72"/>
  </cols>
  <sheetData>
    <row r="1" ht="29.25" spans="1:3">
      <c r="A1" s="73" t="s">
        <v>39</v>
      </c>
      <c r="B1" s="73"/>
      <c r="C1" s="74"/>
    </row>
    <row r="2" spans="1:3">
      <c r="A2" s="75" t="s">
        <v>40</v>
      </c>
      <c r="B2" s="75" t="s">
        <v>41</v>
      </c>
      <c r="C2" s="76" t="s">
        <v>42</v>
      </c>
    </row>
    <row r="3" ht="99" spans="1:3">
      <c r="A3" s="77">
        <v>1</v>
      </c>
      <c r="B3" s="77" t="s">
        <v>43</v>
      </c>
      <c r="C3" s="78" t="s">
        <v>44</v>
      </c>
    </row>
    <row r="4" ht="33" spans="1:3">
      <c r="A4" s="77">
        <v>2</v>
      </c>
      <c r="B4" s="77" t="s">
        <v>15</v>
      </c>
      <c r="C4" s="78" t="s">
        <v>45</v>
      </c>
    </row>
    <row r="5" ht="49.5" spans="1:3">
      <c r="A5" s="77">
        <v>3</v>
      </c>
      <c r="B5" s="77" t="s">
        <v>24</v>
      </c>
      <c r="C5" s="78" t="s">
        <v>46</v>
      </c>
    </row>
    <row r="6" ht="66" spans="1:3">
      <c r="A6" s="77">
        <v>4</v>
      </c>
      <c r="B6" s="79" t="s">
        <v>47</v>
      </c>
      <c r="C6" s="78" t="s">
        <v>48</v>
      </c>
    </row>
    <row r="7" ht="33" spans="1:3">
      <c r="A7" s="77">
        <v>5</v>
      </c>
      <c r="B7" s="79" t="s">
        <v>49</v>
      </c>
      <c r="C7" s="78" t="s">
        <v>50</v>
      </c>
    </row>
    <row r="8" ht="49.5" spans="1:3">
      <c r="A8" s="77">
        <v>6</v>
      </c>
      <c r="B8" s="79" t="s">
        <v>51</v>
      </c>
      <c r="C8" s="78" t="s">
        <v>52</v>
      </c>
    </row>
  </sheetData>
  <mergeCells count="1">
    <mergeCell ref="A1:C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40"/>
  <sheetViews>
    <sheetView workbookViewId="0">
      <selection activeCell="C14" sqref="C14"/>
    </sheetView>
  </sheetViews>
  <sheetFormatPr defaultColWidth="10" defaultRowHeight="14.25" outlineLevelCol="2"/>
  <cols>
    <col min="1" max="1" width="1.83333333333333" style="55" customWidth="1"/>
    <col min="2" max="2" width="89" style="56" customWidth="1"/>
    <col min="3" max="3" width="51" style="55" customWidth="1"/>
    <col min="4" max="16384" width="10" style="55"/>
  </cols>
  <sheetData>
    <row r="1" ht="18.75" spans="2:3">
      <c r="B1" s="57" t="s">
        <v>53</v>
      </c>
      <c r="C1" s="58"/>
    </row>
    <row r="2" ht="15" spans="2:3">
      <c r="B2" s="59" t="s">
        <v>54</v>
      </c>
      <c r="C2" s="59" t="s">
        <v>55</v>
      </c>
    </row>
    <row r="3" spans="2:3">
      <c r="B3" s="60" t="s">
        <v>56</v>
      </c>
      <c r="C3" s="61" t="s">
        <v>57</v>
      </c>
    </row>
    <row r="4" spans="2:3">
      <c r="B4" s="60" t="s">
        <v>58</v>
      </c>
      <c r="C4" s="60"/>
    </row>
    <row r="5" spans="2:3">
      <c r="B5" s="60" t="s">
        <v>59</v>
      </c>
      <c r="C5" s="60"/>
    </row>
    <row r="6" spans="2:3">
      <c r="B6" s="60" t="s">
        <v>60</v>
      </c>
      <c r="C6" s="60"/>
    </row>
    <row r="7" spans="2:3">
      <c r="B7" s="60" t="s">
        <v>61</v>
      </c>
      <c r="C7" s="60"/>
    </row>
    <row r="8" spans="2:3">
      <c r="B8" s="60" t="s">
        <v>62</v>
      </c>
      <c r="C8" s="60"/>
    </row>
    <row r="9" spans="2:3">
      <c r="B9" s="60" t="s">
        <v>63</v>
      </c>
      <c r="C9" s="60"/>
    </row>
    <row r="10" spans="2:3">
      <c r="B10" s="60" t="s">
        <v>64</v>
      </c>
      <c r="C10" s="60"/>
    </row>
    <row r="11" spans="2:3">
      <c r="B11" s="60" t="s">
        <v>65</v>
      </c>
      <c r="C11" s="60"/>
    </row>
    <row r="12" spans="2:3">
      <c r="B12" s="60" t="s">
        <v>66</v>
      </c>
      <c r="C12" s="60"/>
    </row>
    <row r="13" spans="2:3">
      <c r="B13" s="60" t="s">
        <v>67</v>
      </c>
      <c r="C13" s="60"/>
    </row>
    <row r="14" spans="2:3">
      <c r="B14" s="60" t="s">
        <v>68</v>
      </c>
      <c r="C14" s="60"/>
    </row>
    <row r="15" ht="15" spans="2:3">
      <c r="B15" s="62" t="s">
        <v>69</v>
      </c>
      <c r="C15" s="63"/>
    </row>
    <row r="16" spans="2:3">
      <c r="B16" s="64" t="s">
        <v>70</v>
      </c>
      <c r="C16" s="65"/>
    </row>
    <row r="17" spans="2:3">
      <c r="B17" s="64" t="s">
        <v>71</v>
      </c>
      <c r="C17" s="65"/>
    </row>
    <row r="18" spans="2:3">
      <c r="B18" s="64" t="s">
        <v>72</v>
      </c>
      <c r="C18" s="65"/>
    </row>
    <row r="19" spans="2:3">
      <c r="B19" s="64" t="s">
        <v>73</v>
      </c>
      <c r="C19" s="65"/>
    </row>
    <row r="20" ht="15" spans="2:3">
      <c r="B20" s="62" t="s">
        <v>74</v>
      </c>
      <c r="C20" s="63"/>
    </row>
    <row r="21" spans="2:3">
      <c r="B21" s="64" t="s">
        <v>75</v>
      </c>
      <c r="C21" s="65"/>
    </row>
    <row r="22" spans="2:3">
      <c r="B22" s="64" t="s">
        <v>76</v>
      </c>
      <c r="C22" s="65"/>
    </row>
    <row r="23" spans="2:3">
      <c r="B23" s="64" t="s">
        <v>77</v>
      </c>
      <c r="C23" s="65"/>
    </row>
    <row r="24" spans="2:3">
      <c r="B24" s="64" t="s">
        <v>78</v>
      </c>
      <c r="C24" s="65"/>
    </row>
    <row r="25" spans="2:3">
      <c r="B25" s="64" t="s">
        <v>79</v>
      </c>
      <c r="C25" s="65"/>
    </row>
    <row r="26" spans="2:3">
      <c r="B26" s="64" t="s">
        <v>80</v>
      </c>
      <c r="C26" s="65"/>
    </row>
    <row r="27" spans="2:3">
      <c r="B27" s="64" t="s">
        <v>81</v>
      </c>
      <c r="C27" s="65"/>
    </row>
    <row r="28" spans="2:3">
      <c r="B28" s="66" t="s">
        <v>82</v>
      </c>
      <c r="C28" s="67"/>
    </row>
    <row r="29" ht="17.25" spans="2:3">
      <c r="B29" s="68"/>
      <c r="C29" s="69"/>
    </row>
    <row r="30" ht="17.25" spans="2:3">
      <c r="B30" s="68"/>
      <c r="C30" s="69"/>
    </row>
    <row r="31" ht="17.25" spans="2:3">
      <c r="B31" s="68"/>
      <c r="C31" s="69"/>
    </row>
    <row r="32" ht="17.25" spans="2:3">
      <c r="B32" s="68"/>
      <c r="C32" s="69"/>
    </row>
    <row r="33" ht="17.25" spans="2:3">
      <c r="B33" s="68"/>
      <c r="C33" s="69"/>
    </row>
    <row r="34" ht="17.25" spans="2:3">
      <c r="B34" s="68"/>
      <c r="C34" s="69"/>
    </row>
    <row r="35" ht="17.25" spans="2:3">
      <c r="B35" s="68"/>
      <c r="C35" s="69"/>
    </row>
    <row r="36" ht="17.25" spans="2:3">
      <c r="B36" s="68"/>
      <c r="C36" s="69"/>
    </row>
    <row r="37" ht="17.25" spans="2:3">
      <c r="B37" s="68"/>
      <c r="C37" s="69"/>
    </row>
    <row r="38" ht="17.25" spans="2:3">
      <c r="B38" s="68"/>
      <c r="C38" s="69"/>
    </row>
    <row r="39" ht="17.25" spans="2:3">
      <c r="B39" s="68"/>
      <c r="C39" s="69"/>
    </row>
    <row r="40" ht="17.25" spans="2:3">
      <c r="B40" s="68"/>
      <c r="C40" s="69"/>
    </row>
  </sheetData>
  <mergeCells count="14">
    <mergeCell ref="B1:C1"/>
    <mergeCell ref="B15:C15"/>
    <mergeCell ref="B16:C16"/>
    <mergeCell ref="B17:C17"/>
    <mergeCell ref="B18:C18"/>
    <mergeCell ref="B19:C19"/>
    <mergeCell ref="B20:C20"/>
    <mergeCell ref="B21:C21"/>
    <mergeCell ref="B22:C22"/>
    <mergeCell ref="B23:C23"/>
    <mergeCell ref="B24:C24"/>
    <mergeCell ref="B25:C25"/>
    <mergeCell ref="B26:C26"/>
    <mergeCell ref="B28:C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30" zoomScaleNormal="130" topLeftCell="E4" workbookViewId="0">
      <selection activeCell="K3" sqref="K3:K17"/>
    </sheetView>
  </sheetViews>
  <sheetFormatPr defaultColWidth="10" defaultRowHeight="14.25"/>
  <cols>
    <col min="1" max="1" width="1.33333333333333" style="7" customWidth="1"/>
    <col min="2" max="2" width="13.3333333333333" style="8" customWidth="1"/>
    <col min="3" max="3" width="5.50833333333333" style="9" customWidth="1"/>
    <col min="4" max="4" width="11.1666666666667" style="8" customWidth="1"/>
    <col min="5" max="5" width="19.1666666666667" style="10" customWidth="1"/>
    <col min="6" max="6" width="59.8333333333333" style="10" customWidth="1"/>
    <col min="7" max="7" width="49.5083333333333" style="11" customWidth="1"/>
    <col min="8" max="8" width="11.8333333333333" style="12" customWidth="1"/>
    <col min="9" max="9" width="7.83333333333333" style="13" customWidth="1"/>
    <col min="10" max="10" width="8" style="14" customWidth="1"/>
    <col min="11" max="11" width="11.3333333333333" style="14" customWidth="1"/>
    <col min="12" max="16384" width="10" style="8"/>
  </cols>
  <sheetData>
    <row r="1" ht="27.75" customHeight="1" spans="1:11">
      <c r="A1" s="15" t="s">
        <v>83</v>
      </c>
      <c r="B1" s="15"/>
      <c r="C1" s="15"/>
      <c r="D1" s="15"/>
      <c r="E1" s="15"/>
      <c r="F1" s="15"/>
      <c r="G1" s="15"/>
      <c r="H1" s="15"/>
      <c r="I1" s="15"/>
      <c r="J1" s="15"/>
      <c r="K1" s="15"/>
    </row>
    <row r="2" s="5" customFormat="1" ht="24.75" customHeight="1" spans="1:11">
      <c r="A2" s="16"/>
      <c r="B2" s="17" t="s">
        <v>84</v>
      </c>
      <c r="C2" s="18" t="s">
        <v>40</v>
      </c>
      <c r="D2" s="17" t="s">
        <v>85</v>
      </c>
      <c r="E2" s="17" t="s">
        <v>86</v>
      </c>
      <c r="F2" s="17" t="s">
        <v>87</v>
      </c>
      <c r="G2" s="17" t="s">
        <v>88</v>
      </c>
      <c r="H2" s="17" t="s">
        <v>89</v>
      </c>
      <c r="I2" s="17" t="s">
        <v>90</v>
      </c>
      <c r="J2" s="17" t="s">
        <v>91</v>
      </c>
      <c r="K2" s="17" t="s">
        <v>92</v>
      </c>
    </row>
    <row r="3" s="6" customFormat="1" ht="22.5" spans="1:11">
      <c r="A3" s="19"/>
      <c r="B3" s="20" t="s">
        <v>2</v>
      </c>
      <c r="C3" s="21" t="s">
        <v>93</v>
      </c>
      <c r="D3" s="20" t="s">
        <v>94</v>
      </c>
      <c r="E3" s="22" t="s">
        <v>95</v>
      </c>
      <c r="F3" s="23" t="s">
        <v>96</v>
      </c>
      <c r="G3" s="24" t="s">
        <v>97</v>
      </c>
      <c r="H3" s="25">
        <v>1</v>
      </c>
      <c r="I3" s="26"/>
      <c r="J3" s="27">
        <f t="shared" ref="J3:J17" si="0">IF(I3&lt;&gt;0,H3,0)</f>
        <v>0</v>
      </c>
      <c r="K3" s="28">
        <f>SUM(J3:J17)</f>
        <v>0</v>
      </c>
    </row>
    <row r="4" s="6" customFormat="1" ht="23.25" customHeight="1" spans="1:11">
      <c r="A4" s="19"/>
      <c r="B4" s="29"/>
      <c r="C4" s="30"/>
      <c r="D4" s="29"/>
      <c r="E4" s="22" t="s">
        <v>98</v>
      </c>
      <c r="F4" s="23" t="s">
        <v>99</v>
      </c>
      <c r="G4" s="24" t="s">
        <v>97</v>
      </c>
      <c r="H4" s="25">
        <v>1</v>
      </c>
      <c r="I4" s="26"/>
      <c r="J4" s="27">
        <f t="shared" si="0"/>
        <v>0</v>
      </c>
      <c r="K4" s="31"/>
    </row>
    <row r="5" s="6" customFormat="1" ht="23.25" customHeight="1" spans="1:11">
      <c r="A5" s="19"/>
      <c r="B5" s="29"/>
      <c r="C5" s="30"/>
      <c r="D5" s="29"/>
      <c r="E5" s="22" t="s">
        <v>100</v>
      </c>
      <c r="F5" s="23" t="s">
        <v>101</v>
      </c>
      <c r="G5" s="24" t="s">
        <v>102</v>
      </c>
      <c r="H5" s="25">
        <v>1</v>
      </c>
      <c r="I5" s="26"/>
      <c r="J5" s="27">
        <f t="shared" si="0"/>
        <v>0</v>
      </c>
      <c r="K5" s="31"/>
    </row>
    <row r="6" s="6" customFormat="1" ht="23.25" customHeight="1" spans="1:11">
      <c r="A6" s="19"/>
      <c r="B6" s="29"/>
      <c r="C6" s="30"/>
      <c r="D6" s="29"/>
      <c r="E6" s="22" t="s">
        <v>103</v>
      </c>
      <c r="F6" s="23" t="s">
        <v>104</v>
      </c>
      <c r="G6" s="32" t="s">
        <v>105</v>
      </c>
      <c r="H6" s="25">
        <v>2</v>
      </c>
      <c r="I6" s="26"/>
      <c r="J6" s="27">
        <f t="shared" si="0"/>
        <v>0</v>
      </c>
      <c r="K6" s="31"/>
    </row>
    <row r="7" s="6" customFormat="1" ht="38" customHeight="1" spans="1:11">
      <c r="A7" s="19"/>
      <c r="B7" s="29"/>
      <c r="C7" s="30"/>
      <c r="D7" s="29"/>
      <c r="E7" s="22" t="s">
        <v>106</v>
      </c>
      <c r="F7" s="23" t="s">
        <v>107</v>
      </c>
      <c r="G7" s="32" t="s">
        <v>108</v>
      </c>
      <c r="H7" s="25">
        <v>5</v>
      </c>
      <c r="I7" s="26"/>
      <c r="J7" s="27">
        <f t="shared" si="0"/>
        <v>0</v>
      </c>
      <c r="K7" s="31"/>
    </row>
    <row r="8" s="6" customFormat="1" ht="21" customHeight="1" spans="1:11">
      <c r="A8" s="19"/>
      <c r="B8" s="29"/>
      <c r="C8" s="30"/>
      <c r="D8" s="29"/>
      <c r="E8" s="22" t="s">
        <v>109</v>
      </c>
      <c r="F8" s="33" t="s">
        <v>110</v>
      </c>
      <c r="G8" s="32"/>
      <c r="H8" s="25">
        <v>5</v>
      </c>
      <c r="I8" s="26"/>
      <c r="J8" s="27">
        <f t="shared" si="0"/>
        <v>0</v>
      </c>
      <c r="K8" s="31"/>
    </row>
    <row r="9" s="6" customFormat="1" ht="28" customHeight="1" spans="1:11">
      <c r="A9" s="19"/>
      <c r="B9" s="29"/>
      <c r="C9" s="30"/>
      <c r="D9" s="29"/>
      <c r="E9" s="34"/>
      <c r="F9" s="23" t="s">
        <v>111</v>
      </c>
      <c r="G9" s="32" t="s">
        <v>112</v>
      </c>
      <c r="H9" s="25">
        <f>E9*0.5</f>
        <v>0</v>
      </c>
      <c r="I9" s="26"/>
      <c r="J9" s="27">
        <f t="shared" si="0"/>
        <v>0</v>
      </c>
      <c r="K9" s="31"/>
    </row>
    <row r="10" s="6" customFormat="1" ht="27" customHeight="1" spans="1:11">
      <c r="A10" s="19"/>
      <c r="B10" s="29"/>
      <c r="C10" s="35"/>
      <c r="D10" s="36"/>
      <c r="E10" s="34"/>
      <c r="F10" s="23" t="s">
        <v>113</v>
      </c>
      <c r="G10" s="32" t="s">
        <v>112</v>
      </c>
      <c r="H10" s="25">
        <f>E10*0.5</f>
        <v>0</v>
      </c>
      <c r="I10" s="26"/>
      <c r="J10" s="27">
        <f t="shared" si="0"/>
        <v>0</v>
      </c>
      <c r="K10" s="31"/>
    </row>
    <row r="11" s="6" customFormat="1" ht="23.25" customHeight="1" spans="1:11">
      <c r="A11" s="19"/>
      <c r="B11" s="29"/>
      <c r="C11" s="37" t="s">
        <v>114</v>
      </c>
      <c r="D11" s="25" t="s">
        <v>15</v>
      </c>
      <c r="E11" s="25" t="s">
        <v>115</v>
      </c>
      <c r="F11" s="23" t="s">
        <v>116</v>
      </c>
      <c r="G11" s="32" t="s">
        <v>117</v>
      </c>
      <c r="H11" s="25">
        <v>5</v>
      </c>
      <c r="I11" s="26"/>
      <c r="J11" s="27">
        <f t="shared" si="0"/>
        <v>0</v>
      </c>
      <c r="K11" s="31"/>
    </row>
    <row r="12" s="6" customFormat="1" ht="23.25" customHeight="1" spans="1:11">
      <c r="A12" s="19"/>
      <c r="B12" s="29"/>
      <c r="C12" s="37" t="s">
        <v>118</v>
      </c>
      <c r="D12" s="25" t="s">
        <v>24</v>
      </c>
      <c r="E12" s="25" t="s">
        <v>115</v>
      </c>
      <c r="F12" s="23" t="s">
        <v>119</v>
      </c>
      <c r="G12" s="32" t="s">
        <v>117</v>
      </c>
      <c r="H12" s="25">
        <v>6</v>
      </c>
      <c r="I12" s="26"/>
      <c r="J12" s="27">
        <f t="shared" si="0"/>
        <v>0</v>
      </c>
      <c r="K12" s="31"/>
    </row>
    <row r="13" s="6" customFormat="1" ht="23.25" customHeight="1" spans="1:11">
      <c r="A13" s="19"/>
      <c r="B13" s="29"/>
      <c r="C13" s="37" t="s">
        <v>120</v>
      </c>
      <c r="D13" s="25" t="s">
        <v>20</v>
      </c>
      <c r="E13" s="25" t="s">
        <v>115</v>
      </c>
      <c r="F13" s="23" t="s">
        <v>121</v>
      </c>
      <c r="G13" s="32" t="s">
        <v>122</v>
      </c>
      <c r="H13" s="25">
        <v>8</v>
      </c>
      <c r="I13" s="26"/>
      <c r="J13" s="27">
        <f t="shared" si="0"/>
        <v>0</v>
      </c>
      <c r="K13" s="31"/>
    </row>
    <row r="14" s="6" customFormat="1" ht="23.25" customHeight="1" spans="1:11">
      <c r="A14" s="19"/>
      <c r="B14" s="29"/>
      <c r="C14" s="37" t="s">
        <v>123</v>
      </c>
      <c r="D14" s="25" t="s">
        <v>49</v>
      </c>
      <c r="E14" s="25" t="s">
        <v>115</v>
      </c>
      <c r="F14" s="23" t="s">
        <v>124</v>
      </c>
      <c r="G14" s="32" t="s">
        <v>122</v>
      </c>
      <c r="H14" s="25">
        <v>11</v>
      </c>
      <c r="I14" s="26"/>
      <c r="J14" s="27">
        <f t="shared" si="0"/>
        <v>0</v>
      </c>
      <c r="K14" s="31"/>
    </row>
    <row r="15" s="6" customFormat="1" ht="23.25" customHeight="1" spans="1:11">
      <c r="A15" s="19"/>
      <c r="B15" s="29"/>
      <c r="C15" s="21" t="s">
        <v>125</v>
      </c>
      <c r="D15" s="20" t="s">
        <v>51</v>
      </c>
      <c r="E15" s="22" t="s">
        <v>126</v>
      </c>
      <c r="F15" s="23" t="s">
        <v>127</v>
      </c>
      <c r="G15" s="32" t="s">
        <v>117</v>
      </c>
      <c r="H15" s="25">
        <v>15</v>
      </c>
      <c r="I15" s="26"/>
      <c r="J15" s="27">
        <f t="shared" si="0"/>
        <v>0</v>
      </c>
      <c r="K15" s="31"/>
    </row>
    <row r="16" s="6" customFormat="1" ht="23.25" customHeight="1" spans="1:11">
      <c r="A16" s="19"/>
      <c r="B16" s="29"/>
      <c r="C16" s="21"/>
      <c r="D16" s="20" t="s">
        <v>26</v>
      </c>
      <c r="E16" s="25" t="s">
        <v>115</v>
      </c>
      <c r="F16" s="33" t="s">
        <v>128</v>
      </c>
      <c r="G16" s="32"/>
      <c r="H16" s="25">
        <v>5</v>
      </c>
      <c r="I16" s="26"/>
      <c r="J16" s="27">
        <f t="shared" si="0"/>
        <v>0</v>
      </c>
      <c r="K16" s="31"/>
    </row>
    <row r="17" s="6" customFormat="1" ht="23.25" customHeight="1" spans="1:11">
      <c r="A17" s="19"/>
      <c r="B17" s="29"/>
      <c r="C17" s="21"/>
      <c r="D17" s="20" t="s">
        <v>27</v>
      </c>
      <c r="E17" s="25" t="s">
        <v>115</v>
      </c>
      <c r="F17" s="33" t="s">
        <v>129</v>
      </c>
      <c r="G17" s="32"/>
      <c r="H17" s="25">
        <v>5</v>
      </c>
      <c r="I17" s="26"/>
      <c r="J17" s="27">
        <f t="shared" si="0"/>
        <v>0</v>
      </c>
      <c r="K17" s="31"/>
    </row>
    <row r="18" s="6" customFormat="1" ht="23.25" customHeight="1" spans="1:11">
      <c r="A18" s="19"/>
      <c r="B18" s="38" t="s">
        <v>130</v>
      </c>
      <c r="C18" s="38"/>
      <c r="D18" s="38"/>
      <c r="E18" s="38"/>
      <c r="F18" s="38"/>
      <c r="G18" s="38"/>
      <c r="H18" s="38"/>
      <c r="I18" s="38"/>
      <c r="J18" s="38"/>
      <c r="K18" s="38">
        <f>SUM(K2:K15)</f>
        <v>0</v>
      </c>
    </row>
    <row r="19" s="6" customFormat="1" ht="23.25" customHeight="1" spans="1:11">
      <c r="A19" s="19"/>
      <c r="B19" s="25" t="s">
        <v>131</v>
      </c>
      <c r="C19" s="37"/>
      <c r="D19" s="22" t="s">
        <v>132</v>
      </c>
      <c r="E19" s="34"/>
      <c r="F19" s="33" t="s">
        <v>133</v>
      </c>
      <c r="G19" s="22">
        <f>IF(E19&lt;=50,0,IF(E19&lt;71,INT((K18*0.05+0.99)),IF(E19&lt;91,INT((K18*0.1+0.99)),IF(E19&lt;131,INT((K18*0.15+0.99)),IF(E19&lt;1001,INT((K18*0.25+0.99)))))))</f>
        <v>0</v>
      </c>
      <c r="H19" s="39"/>
      <c r="I19" s="26" t="s">
        <v>17</v>
      </c>
      <c r="J19" s="22"/>
      <c r="K19" s="40">
        <f>G19</f>
        <v>0</v>
      </c>
    </row>
    <row r="20" s="6" customFormat="1" ht="23.25" customHeight="1" spans="1:11">
      <c r="A20" s="19"/>
      <c r="B20" s="41" t="s">
        <v>130</v>
      </c>
      <c r="C20" s="41"/>
      <c r="D20" s="41"/>
      <c r="E20" s="41"/>
      <c r="F20" s="41"/>
      <c r="G20" s="41"/>
      <c r="H20" s="41"/>
      <c r="I20" s="41"/>
      <c r="J20" s="41"/>
      <c r="K20" s="42">
        <f>K18+K19</f>
        <v>0</v>
      </c>
    </row>
    <row r="21" s="6" customFormat="1" ht="23.25" customHeight="1" spans="1:11">
      <c r="A21" s="19"/>
      <c r="B21" s="25" t="s">
        <v>134</v>
      </c>
      <c r="C21" s="37"/>
      <c r="D21" s="25" t="s">
        <v>134</v>
      </c>
      <c r="E21" s="22" t="s">
        <v>135</v>
      </c>
      <c r="F21" s="33" t="s">
        <v>136</v>
      </c>
      <c r="G21" s="22" t="s">
        <v>137</v>
      </c>
      <c r="H21" s="43">
        <v>0</v>
      </c>
      <c r="I21" s="26" t="s">
        <v>17</v>
      </c>
      <c r="J21" s="22">
        <v>0</v>
      </c>
      <c r="K21" s="40">
        <f>K20*H21</f>
        <v>0</v>
      </c>
    </row>
    <row r="22" s="6" customFormat="1" ht="23.25" customHeight="1" spans="1:11">
      <c r="A22" s="19"/>
      <c r="B22" s="41" t="s">
        <v>130</v>
      </c>
      <c r="C22" s="41"/>
      <c r="D22" s="41"/>
      <c r="E22" s="41"/>
      <c r="F22" s="41"/>
      <c r="G22" s="41"/>
      <c r="H22" s="41"/>
      <c r="I22" s="41"/>
      <c r="J22" s="41"/>
      <c r="K22" s="42">
        <f>K20+K21</f>
        <v>0</v>
      </c>
    </row>
    <row r="23" s="6" customFormat="1" ht="23.25" customHeight="1" spans="1:11">
      <c r="A23" s="19"/>
      <c r="B23" s="20" t="s">
        <v>138</v>
      </c>
      <c r="C23" s="37"/>
      <c r="D23" s="25" t="s">
        <v>139</v>
      </c>
      <c r="E23" s="22" t="s">
        <v>140</v>
      </c>
      <c r="F23" s="23" t="s">
        <v>141</v>
      </c>
      <c r="G23" s="44" t="s">
        <v>142</v>
      </c>
      <c r="H23" s="43"/>
      <c r="I23" s="26" t="s">
        <v>17</v>
      </c>
      <c r="J23" s="45">
        <v>1</v>
      </c>
      <c r="K23" s="40">
        <f>K22*J23*H23</f>
        <v>0</v>
      </c>
    </row>
    <row r="24" ht="23.25" customHeight="1" spans="1:11">
      <c r="A24" s="19"/>
      <c r="B24" s="41" t="s">
        <v>143</v>
      </c>
      <c r="C24" s="41"/>
      <c r="D24" s="41"/>
      <c r="E24" s="41"/>
      <c r="F24" s="41"/>
      <c r="G24" s="41"/>
      <c r="H24" s="41"/>
      <c r="I24" s="41"/>
      <c r="J24" s="41"/>
      <c r="K24" s="42">
        <f>SUM(K22:K23)</f>
        <v>0</v>
      </c>
    </row>
    <row r="25" spans="1:11">
      <c r="B25" s="46"/>
      <c r="C25" s="47"/>
      <c r="D25" s="46"/>
      <c r="E25" s="48"/>
      <c r="F25" s="48"/>
      <c r="G25" s="49"/>
      <c r="H25" s="50"/>
      <c r="I25" s="51"/>
      <c r="J25" s="52"/>
      <c r="K25" s="52"/>
    </row>
    <row r="26" spans="1:11">
      <c r="G26" s="10"/>
    </row>
    <row r="27" spans="1:11">
      <c r="E27" s="53"/>
    </row>
    <row r="28" spans="1:11">
      <c r="E28" s="54"/>
    </row>
  </sheetData>
  <mergeCells count="9">
    <mergeCell ref="A1:K1"/>
    <mergeCell ref="B18:J18"/>
    <mergeCell ref="B20:J20"/>
    <mergeCell ref="B22:J22"/>
    <mergeCell ref="B24:J24"/>
    <mergeCell ref="B3:B15"/>
    <mergeCell ref="C3:C10"/>
    <mergeCell ref="D3:D10"/>
    <mergeCell ref="K3:K17"/>
  </mergeCells>
  <dataValidations count="4">
    <dataValidation type="list" allowBlank="1" showInputMessage="1" showErrorMessage="1" sqref="I19 I21 I23 I3:I17">
      <formula1>" ,√"</formula1>
    </dataValidation>
    <dataValidation type="list" allowBlank="1" showInputMessage="1" showErrorMessage="1" sqref="H21">
      <formula1>"50%,30%,20%,10%,0"</formula1>
    </dataValidation>
    <dataValidation type="whole" operator="between" allowBlank="1" showInputMessage="1" showErrorMessage="1" sqref="J21 J23">
      <formula1>0</formula1>
      <formula2>100</formula2>
    </dataValidation>
    <dataValidation type="list" allowBlank="1" showInputMessage="1" showErrorMessage="1" sqref="H23">
      <formula1>",80%,70%,60%,50%,40%,30%,20%,10%"</formula1>
    </dataValidation>
  </dataValidation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G31" sqref="G31"/>
    </sheetView>
  </sheetViews>
  <sheetFormatPr defaultColWidth="8.83333333333333" defaultRowHeight="13.5" outlineLevelCol="4"/>
  <cols>
    <col min="2" max="2" width="20.6666666666667" customWidth="1"/>
    <col min="3" max="3" width="16" customWidth="1"/>
    <col min="4" max="4" width="21.1666666666667" customWidth="1"/>
    <col min="5" max="5" width="19.1666666666667" customWidth="1"/>
  </cols>
  <sheetData>
    <row r="1" ht="21.75" spans="1:5">
      <c r="A1" s="1" t="s">
        <v>144</v>
      </c>
      <c r="B1" s="1"/>
      <c r="C1" s="1" t="s">
        <v>145</v>
      </c>
      <c r="D1" s="1" t="s">
        <v>146</v>
      </c>
      <c r="E1" s="1" t="s">
        <v>147</v>
      </c>
    </row>
    <row r="2" ht="19.5" spans="1:5">
      <c r="A2" s="2" t="s">
        <v>148</v>
      </c>
      <c r="B2" s="3" t="s">
        <v>149</v>
      </c>
      <c r="C2" s="3" t="s">
        <v>150</v>
      </c>
      <c r="D2" s="3" t="s">
        <v>150</v>
      </c>
      <c r="E2" s="3" t="s">
        <v>150</v>
      </c>
    </row>
    <row r="3" ht="19.5" spans="1:5">
      <c r="A3" s="2"/>
      <c r="B3" s="3" t="s">
        <v>151</v>
      </c>
      <c r="C3" s="3" t="s">
        <v>152</v>
      </c>
      <c r="D3" s="3" t="s">
        <v>153</v>
      </c>
      <c r="E3" s="3" t="s">
        <v>153</v>
      </c>
    </row>
    <row r="4" ht="19.5" spans="1:5">
      <c r="A4" s="2"/>
      <c r="B4" s="3" t="s">
        <v>146</v>
      </c>
      <c r="C4" s="3" t="s">
        <v>154</v>
      </c>
      <c r="D4" s="3" t="s">
        <v>150</v>
      </c>
      <c r="E4" s="3" t="s">
        <v>150</v>
      </c>
    </row>
    <row r="5" ht="19.5" spans="1:5">
      <c r="A5" s="2"/>
      <c r="B5" s="3" t="s">
        <v>155</v>
      </c>
      <c r="C5" s="3" t="s">
        <v>156</v>
      </c>
      <c r="D5" s="3" t="s">
        <v>157</v>
      </c>
      <c r="E5" s="3" t="s">
        <v>158</v>
      </c>
    </row>
    <row r="6" ht="19.5" spans="1:5">
      <c r="A6" s="2"/>
      <c r="B6" s="3" t="s">
        <v>159</v>
      </c>
      <c r="C6" s="3" t="s">
        <v>160</v>
      </c>
      <c r="D6" s="3" t="s">
        <v>161</v>
      </c>
      <c r="E6" s="3" t="s">
        <v>153</v>
      </c>
    </row>
    <row r="7" ht="19.5" spans="1:5">
      <c r="A7" s="3" t="s">
        <v>162</v>
      </c>
      <c r="B7" s="3"/>
      <c r="C7" s="3" t="s">
        <v>150</v>
      </c>
      <c r="D7" s="3" t="s">
        <v>150</v>
      </c>
      <c r="E7" s="3" t="s">
        <v>150</v>
      </c>
    </row>
    <row r="8" ht="19.5" spans="1:5">
      <c r="A8" s="3" t="s">
        <v>163</v>
      </c>
      <c r="B8" s="3"/>
      <c r="C8" s="4" t="s">
        <v>164</v>
      </c>
      <c r="D8" s="4" t="s">
        <v>164</v>
      </c>
      <c r="E8" s="4" t="s">
        <v>164</v>
      </c>
    </row>
    <row r="9" ht="38.25" spans="1:5">
      <c r="A9" s="3" t="s">
        <v>165</v>
      </c>
      <c r="B9" s="3"/>
      <c r="C9" s="3" t="s">
        <v>166</v>
      </c>
      <c r="D9" s="3" t="s">
        <v>166</v>
      </c>
      <c r="E9" s="3" t="s">
        <v>167</v>
      </c>
    </row>
  </sheetData>
  <mergeCells count="5">
    <mergeCell ref="A1:B1"/>
    <mergeCell ref="A7:B7"/>
    <mergeCell ref="A8:B8"/>
    <mergeCell ref="A9:B9"/>
    <mergeCell ref="A2:A6"/>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7</vt:i4>
      </vt:variant>
    </vt:vector>
  </HeadingPairs>
  <TitlesOfParts>
    <vt:vector size="7" baseType="lpstr">
      <vt:lpstr>报价必读</vt:lpstr>
      <vt:lpstr>公有云产品报价</vt:lpstr>
      <vt:lpstr>私有云产品报价 </vt:lpstr>
      <vt:lpstr>产品功能</vt:lpstr>
      <vt:lpstr>实施估算工具使用说明</vt:lpstr>
      <vt:lpstr>主站实施测算</vt:lpstr>
      <vt:lpstr>服务说明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刘鹏涛</cp:lastModifiedBy>
  <dcterms:created xsi:type="dcterms:W3CDTF">2006-09-16T00:00:00Z</dcterms:created>
  <dcterms:modified xsi:type="dcterms:W3CDTF">2026-01-12T07:24:05Z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F0EB77F1555C43A0A3573453BC72A1F0_13</vt:lpwstr>
  </property>
  <property fmtid="{D5CDD505-2E9C-101B-9397-08002B2CF9AE}" pid="4" name="CalculationRule">
    <vt:i4>0</vt:i4>
  </property>
</Properties>
</file>