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ianeshi\Desktop\1-CIRC\0321更新\附件2：保险资产负债管理能力评估表和量化评估表（EXCEL样表）\"/>
    </mc:Choice>
  </mc:AlternateContent>
  <bookViews>
    <workbookView xWindow="0" yWindow="0" windowWidth="19200" windowHeight="7350" tabRatio="805" activeTab="7"/>
  </bookViews>
  <sheets>
    <sheet name="封面" sheetId="9" r:id="rId1"/>
    <sheet name="评估说明" sheetId="10" r:id="rId2"/>
    <sheet name="评分结果汇总表" sheetId="7" r:id="rId3"/>
    <sheet name="一、基础与环境" sheetId="11" r:id="rId4"/>
    <sheet name="二、控制与流程" sheetId="12" r:id="rId5"/>
    <sheet name="三、模型与工具" sheetId="13" r:id="rId6"/>
    <sheet name="四、绩效考核" sheetId="14" r:id="rId7"/>
    <sheet name="五、资产负债管理报告" sheetId="15" r:id="rId8"/>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7" i="12" l="1"/>
  <c r="G12" i="14" l="1"/>
  <c r="D12" i="14"/>
  <c r="G13" i="14"/>
  <c r="I13" i="14" s="1"/>
  <c r="F13" i="14"/>
  <c r="D13" i="14"/>
  <c r="I12" i="14"/>
  <c r="F12" i="14"/>
  <c r="I11" i="14"/>
  <c r="G11" i="14"/>
  <c r="D11" i="14"/>
  <c r="F11" i="14" s="1"/>
  <c r="G10" i="14"/>
  <c r="I10" i="14" s="1"/>
  <c r="D10" i="14"/>
  <c r="C4" i="14"/>
  <c r="G36" i="11"/>
  <c r="D36" i="11"/>
  <c r="F36" i="11" s="1"/>
  <c r="C34" i="11"/>
  <c r="D38" i="11"/>
  <c r="F38" i="11" s="1"/>
  <c r="G38" i="11"/>
  <c r="I38" i="11" s="1"/>
  <c r="D37" i="11"/>
  <c r="F37" i="11"/>
  <c r="G37" i="11"/>
  <c r="I37" i="11" s="1"/>
  <c r="I36" i="11"/>
  <c r="D30" i="11"/>
  <c r="F30" i="11" s="1"/>
  <c r="G30" i="11"/>
  <c r="I30" i="11" s="1"/>
  <c r="D6" i="11"/>
  <c r="J13" i="7"/>
  <c r="D9" i="15"/>
  <c r="F9" i="15" s="1"/>
  <c r="G9" i="15"/>
  <c r="I9" i="15" s="1"/>
  <c r="J15" i="15"/>
  <c r="F12" i="7" s="1"/>
  <c r="J19" i="14"/>
  <c r="F11" i="7" s="1"/>
  <c r="J33" i="13"/>
  <c r="F10" i="7" s="1"/>
  <c r="J35" i="12"/>
  <c r="F9" i="7" s="1"/>
  <c r="J46" i="11"/>
  <c r="F8" i="7" s="1"/>
  <c r="J9" i="15" l="1"/>
  <c r="J11" i="14"/>
  <c r="J13" i="14"/>
  <c r="J12" i="14"/>
  <c r="F10" i="14"/>
  <c r="J30" i="11"/>
  <c r="J37" i="11"/>
  <c r="J36" i="11"/>
  <c r="J38" i="11"/>
  <c r="K12" i="7"/>
  <c r="K9" i="7"/>
  <c r="C18" i="14"/>
  <c r="C32" i="13"/>
  <c r="C4" i="15"/>
  <c r="C13" i="15" s="1"/>
  <c r="G12" i="15"/>
  <c r="I12" i="15" s="1"/>
  <c r="D12" i="15"/>
  <c r="F12" i="15" s="1"/>
  <c r="G11" i="15"/>
  <c r="I11" i="15" s="1"/>
  <c r="D11" i="15"/>
  <c r="F11" i="15" s="1"/>
  <c r="G10" i="15"/>
  <c r="I10" i="15" s="1"/>
  <c r="D10" i="15"/>
  <c r="F10" i="15" s="1"/>
  <c r="G8" i="15"/>
  <c r="I8" i="15" s="1"/>
  <c r="D8" i="15"/>
  <c r="F8" i="15" s="1"/>
  <c r="G7" i="15"/>
  <c r="I7" i="15" s="1"/>
  <c r="D7" i="15"/>
  <c r="F7" i="15" s="1"/>
  <c r="G6" i="15"/>
  <c r="I6" i="15" s="1"/>
  <c r="D6" i="15"/>
  <c r="F6" i="15" s="1"/>
  <c r="G5" i="15"/>
  <c r="I5" i="15" s="1"/>
  <c r="D5" i="15"/>
  <c r="F5" i="15" s="1"/>
  <c r="J16" i="14"/>
  <c r="J15" i="14"/>
  <c r="J14" i="14"/>
  <c r="C17" i="14"/>
  <c r="G9" i="14"/>
  <c r="I9" i="14" s="1"/>
  <c r="G8" i="14"/>
  <c r="I8" i="14" s="1"/>
  <c r="G7" i="14"/>
  <c r="I7" i="14" s="1"/>
  <c r="G6" i="14"/>
  <c r="I6" i="14" s="1"/>
  <c r="G5" i="14"/>
  <c r="D9" i="14"/>
  <c r="F9" i="14" s="1"/>
  <c r="D8" i="14"/>
  <c r="F8" i="14" s="1"/>
  <c r="D7" i="14"/>
  <c r="F7" i="14" s="1"/>
  <c r="D6" i="14"/>
  <c r="F6" i="14" s="1"/>
  <c r="D5" i="14"/>
  <c r="J30" i="13"/>
  <c r="J19" i="13"/>
  <c r="J18" i="13"/>
  <c r="J17" i="13"/>
  <c r="C20" i="13"/>
  <c r="C4" i="13"/>
  <c r="G29" i="13"/>
  <c r="I29" i="13" s="1"/>
  <c r="G28" i="13"/>
  <c r="I28" i="13" s="1"/>
  <c r="G27" i="13"/>
  <c r="I27" i="13" s="1"/>
  <c r="G26" i="13"/>
  <c r="I26" i="13" s="1"/>
  <c r="G25" i="13"/>
  <c r="I25" i="13" s="1"/>
  <c r="G24" i="13"/>
  <c r="I24" i="13" s="1"/>
  <c r="G23" i="13"/>
  <c r="I23" i="13" s="1"/>
  <c r="G22" i="13"/>
  <c r="I22" i="13" s="1"/>
  <c r="G21" i="13"/>
  <c r="I21" i="13" s="1"/>
  <c r="D29" i="13"/>
  <c r="F29" i="13" s="1"/>
  <c r="D28" i="13"/>
  <c r="F28" i="13" s="1"/>
  <c r="D27" i="13"/>
  <c r="F27" i="13" s="1"/>
  <c r="D26" i="13"/>
  <c r="F26" i="13" s="1"/>
  <c r="D25" i="13"/>
  <c r="F25" i="13" s="1"/>
  <c r="D24" i="13"/>
  <c r="F24" i="13" s="1"/>
  <c r="D23" i="13"/>
  <c r="F23" i="13" s="1"/>
  <c r="D22" i="13"/>
  <c r="F22" i="13" s="1"/>
  <c r="D21" i="13"/>
  <c r="F21" i="13" s="1"/>
  <c r="G16" i="13"/>
  <c r="I16" i="13" s="1"/>
  <c r="G15" i="13"/>
  <c r="I15" i="13" s="1"/>
  <c r="G14" i="13"/>
  <c r="I14" i="13" s="1"/>
  <c r="G13" i="13"/>
  <c r="I13" i="13" s="1"/>
  <c r="G12" i="13"/>
  <c r="I12" i="13" s="1"/>
  <c r="G11" i="13"/>
  <c r="I11" i="13" s="1"/>
  <c r="G10" i="13"/>
  <c r="I10" i="13" s="1"/>
  <c r="G9" i="13"/>
  <c r="I9" i="13" s="1"/>
  <c r="G8" i="13"/>
  <c r="I8" i="13" s="1"/>
  <c r="G7" i="13"/>
  <c r="I7" i="13" s="1"/>
  <c r="G6" i="13"/>
  <c r="I6" i="13" s="1"/>
  <c r="G5" i="13"/>
  <c r="I5" i="13" s="1"/>
  <c r="D16" i="13"/>
  <c r="F16" i="13" s="1"/>
  <c r="J16" i="13" s="1"/>
  <c r="D15" i="13"/>
  <c r="F15" i="13" s="1"/>
  <c r="J15" i="13" s="1"/>
  <c r="D14" i="13"/>
  <c r="F14" i="13" s="1"/>
  <c r="D13" i="13"/>
  <c r="F13" i="13" s="1"/>
  <c r="J13" i="13" s="1"/>
  <c r="D12" i="13"/>
  <c r="F12" i="13" s="1"/>
  <c r="J12" i="13" s="1"/>
  <c r="D11" i="13"/>
  <c r="F11" i="13" s="1"/>
  <c r="J11" i="13" s="1"/>
  <c r="D10" i="13"/>
  <c r="F10" i="13" s="1"/>
  <c r="D9" i="13"/>
  <c r="F9" i="13" s="1"/>
  <c r="J9" i="13" s="1"/>
  <c r="D8" i="13"/>
  <c r="F8" i="13" s="1"/>
  <c r="J8" i="13" s="1"/>
  <c r="D7" i="13"/>
  <c r="F7" i="13" s="1"/>
  <c r="D6" i="13"/>
  <c r="F6" i="13" s="1"/>
  <c r="D5" i="13"/>
  <c r="C4" i="12"/>
  <c r="C33" i="12" s="1"/>
  <c r="G31" i="12"/>
  <c r="I31" i="12" s="1"/>
  <c r="D31" i="12"/>
  <c r="F31" i="12" s="1"/>
  <c r="G30" i="12"/>
  <c r="I30" i="12" s="1"/>
  <c r="D30" i="12"/>
  <c r="F30" i="12" s="1"/>
  <c r="G29" i="12"/>
  <c r="I29" i="12" s="1"/>
  <c r="D29" i="12"/>
  <c r="F29" i="12" s="1"/>
  <c r="G28" i="12"/>
  <c r="I28" i="12" s="1"/>
  <c r="D28" i="12"/>
  <c r="F28" i="12" s="1"/>
  <c r="G27" i="12"/>
  <c r="I27" i="12" s="1"/>
  <c r="D27" i="12"/>
  <c r="F27" i="12" s="1"/>
  <c r="G26" i="12"/>
  <c r="I26" i="12" s="1"/>
  <c r="D26" i="12"/>
  <c r="F26" i="12" s="1"/>
  <c r="G25" i="12"/>
  <c r="I25" i="12" s="1"/>
  <c r="D25" i="12"/>
  <c r="F25" i="12" s="1"/>
  <c r="G24" i="12"/>
  <c r="I24" i="12" s="1"/>
  <c r="D24" i="12"/>
  <c r="F24" i="12" s="1"/>
  <c r="G21" i="12"/>
  <c r="I21" i="12" s="1"/>
  <c r="D21" i="12"/>
  <c r="F21" i="12" s="1"/>
  <c r="G23" i="12"/>
  <c r="I23" i="12" s="1"/>
  <c r="D23" i="12"/>
  <c r="F23" i="12" s="1"/>
  <c r="G22" i="12"/>
  <c r="I22" i="12" s="1"/>
  <c r="D22" i="12"/>
  <c r="F22" i="12" s="1"/>
  <c r="G20" i="12"/>
  <c r="I20" i="12" s="1"/>
  <c r="D20" i="12"/>
  <c r="F20" i="12" s="1"/>
  <c r="G19" i="12"/>
  <c r="I19" i="12" s="1"/>
  <c r="D19" i="12"/>
  <c r="G18" i="12"/>
  <c r="I18" i="12" s="1"/>
  <c r="D18" i="12"/>
  <c r="F18" i="12" s="1"/>
  <c r="G16" i="12"/>
  <c r="I16" i="12" s="1"/>
  <c r="D16" i="12"/>
  <c r="F16" i="12" s="1"/>
  <c r="G15" i="12"/>
  <c r="I15" i="12" s="1"/>
  <c r="D15" i="12"/>
  <c r="F15" i="12" s="1"/>
  <c r="G14" i="12"/>
  <c r="I14" i="12" s="1"/>
  <c r="D14" i="12"/>
  <c r="F14" i="12" s="1"/>
  <c r="G13" i="12"/>
  <c r="I13" i="12" s="1"/>
  <c r="D13" i="12"/>
  <c r="F13" i="12" s="1"/>
  <c r="G12" i="12"/>
  <c r="I12" i="12" s="1"/>
  <c r="D12" i="12"/>
  <c r="F12" i="12" s="1"/>
  <c r="G11" i="12"/>
  <c r="I11" i="12" s="1"/>
  <c r="D11" i="12"/>
  <c r="F11" i="12" s="1"/>
  <c r="G10" i="12"/>
  <c r="I10" i="12" s="1"/>
  <c r="D10" i="12"/>
  <c r="F10" i="12" s="1"/>
  <c r="G9" i="12"/>
  <c r="I9" i="12" s="1"/>
  <c r="D9" i="12"/>
  <c r="F9" i="12" s="1"/>
  <c r="G8" i="12"/>
  <c r="I8" i="12" s="1"/>
  <c r="D8" i="12"/>
  <c r="F8" i="12" s="1"/>
  <c r="G7" i="12"/>
  <c r="I7" i="12" s="1"/>
  <c r="D7" i="12"/>
  <c r="F7" i="12" s="1"/>
  <c r="G6" i="12"/>
  <c r="I6" i="12" s="1"/>
  <c r="D6" i="12"/>
  <c r="F6" i="12" s="1"/>
  <c r="G5" i="12"/>
  <c r="I5" i="12" s="1"/>
  <c r="D5" i="12"/>
  <c r="F5" i="12" s="1"/>
  <c r="J22" i="12" l="1"/>
  <c r="D4" i="14"/>
  <c r="G4" i="14"/>
  <c r="J10" i="14"/>
  <c r="J21" i="12"/>
  <c r="J12" i="12"/>
  <c r="J7" i="12"/>
  <c r="J9" i="12"/>
  <c r="J11" i="12"/>
  <c r="J13" i="12"/>
  <c r="J15" i="12"/>
  <c r="J20" i="12"/>
  <c r="J24" i="12"/>
  <c r="J26" i="12"/>
  <c r="J28" i="12"/>
  <c r="J30" i="12"/>
  <c r="J8" i="12"/>
  <c r="J25" i="13"/>
  <c r="J8" i="15"/>
  <c r="J25" i="12"/>
  <c r="J27" i="13"/>
  <c r="J10" i="15"/>
  <c r="J18" i="14"/>
  <c r="K11" i="7" s="1"/>
  <c r="J6" i="14"/>
  <c r="I4" i="15"/>
  <c r="I13" i="15" s="1"/>
  <c r="D12" i="7" s="1"/>
  <c r="G4" i="15"/>
  <c r="G13" i="15" s="1"/>
  <c r="J7" i="15"/>
  <c r="D4" i="15"/>
  <c r="D13" i="15" s="1"/>
  <c r="J6" i="15"/>
  <c r="J12" i="15"/>
  <c r="F4" i="15"/>
  <c r="F13" i="15" s="1"/>
  <c r="C12" i="7" s="1"/>
  <c r="J5" i="15"/>
  <c r="J11" i="15"/>
  <c r="J9" i="14"/>
  <c r="G17" i="14"/>
  <c r="J8" i="14"/>
  <c r="J7" i="14"/>
  <c r="I5" i="14"/>
  <c r="D17" i="14"/>
  <c r="F5" i="14"/>
  <c r="F4" i="14" s="1"/>
  <c r="J16" i="12"/>
  <c r="J10" i="13"/>
  <c r="J26" i="13"/>
  <c r="I4" i="13"/>
  <c r="C31" i="13"/>
  <c r="J32" i="13"/>
  <c r="K10" i="7" s="1"/>
  <c r="J24" i="13"/>
  <c r="J6" i="13"/>
  <c r="J14" i="13"/>
  <c r="D4" i="13"/>
  <c r="J23" i="13"/>
  <c r="I20" i="13"/>
  <c r="F5" i="13"/>
  <c r="J5" i="13" s="1"/>
  <c r="J7" i="13"/>
  <c r="F20" i="13"/>
  <c r="J28" i="13"/>
  <c r="J22" i="13"/>
  <c r="J29" i="13"/>
  <c r="G4" i="13"/>
  <c r="D20" i="13"/>
  <c r="G20" i="13"/>
  <c r="J21" i="13"/>
  <c r="J29" i="12"/>
  <c r="J6" i="12"/>
  <c r="J10" i="12"/>
  <c r="J14" i="12"/>
  <c r="J27" i="12"/>
  <c r="J23" i="12"/>
  <c r="I4" i="12"/>
  <c r="I17" i="12"/>
  <c r="J31" i="12"/>
  <c r="J5" i="12"/>
  <c r="F4" i="12"/>
  <c r="J4" i="12" s="1"/>
  <c r="J18" i="12"/>
  <c r="D17" i="12"/>
  <c r="F19" i="12"/>
  <c r="J19" i="12" s="1"/>
  <c r="G17" i="12"/>
  <c r="G4" i="12"/>
  <c r="D4" i="12"/>
  <c r="D33" i="12" s="1"/>
  <c r="C45" i="11"/>
  <c r="J40" i="11"/>
  <c r="J39" i="11"/>
  <c r="C41" i="11"/>
  <c r="C20" i="11"/>
  <c r="C11" i="11"/>
  <c r="C4" i="11"/>
  <c r="G43" i="11"/>
  <c r="I43" i="11" s="1"/>
  <c r="D43" i="11"/>
  <c r="F43" i="11" s="1"/>
  <c r="G42" i="11"/>
  <c r="I42" i="11" s="1"/>
  <c r="D42" i="11"/>
  <c r="F42" i="11" s="1"/>
  <c r="G35" i="11"/>
  <c r="D35" i="11"/>
  <c r="G33" i="11"/>
  <c r="I33" i="11" s="1"/>
  <c r="D33" i="11"/>
  <c r="F33" i="11" s="1"/>
  <c r="G32" i="11"/>
  <c r="I32" i="11" s="1"/>
  <c r="D32" i="11"/>
  <c r="F32" i="11" s="1"/>
  <c r="G31" i="11"/>
  <c r="I31" i="11" s="1"/>
  <c r="D31" i="11"/>
  <c r="F31" i="11" s="1"/>
  <c r="G29" i="11"/>
  <c r="D29" i="11"/>
  <c r="G28" i="11"/>
  <c r="I28" i="11" s="1"/>
  <c r="D28" i="11"/>
  <c r="F28" i="11" s="1"/>
  <c r="G27" i="11"/>
  <c r="I27" i="11" s="1"/>
  <c r="D27" i="11"/>
  <c r="F27" i="11" s="1"/>
  <c r="G26" i="11"/>
  <c r="I26" i="11" s="1"/>
  <c r="D26" i="11"/>
  <c r="F26" i="11" s="1"/>
  <c r="G25" i="11"/>
  <c r="I25" i="11" s="1"/>
  <c r="D25" i="11"/>
  <c r="F25" i="11" s="1"/>
  <c r="G24" i="11"/>
  <c r="I24" i="11" s="1"/>
  <c r="D24" i="11"/>
  <c r="F24" i="11" s="1"/>
  <c r="G23" i="11"/>
  <c r="I23" i="11" s="1"/>
  <c r="D23" i="11"/>
  <c r="F23" i="11" s="1"/>
  <c r="G22" i="11"/>
  <c r="I22" i="11" s="1"/>
  <c r="D22" i="11"/>
  <c r="F22" i="11" s="1"/>
  <c r="G21" i="11"/>
  <c r="I21" i="11" s="1"/>
  <c r="D21" i="11"/>
  <c r="F21" i="11" s="1"/>
  <c r="G19" i="11"/>
  <c r="I19" i="11" s="1"/>
  <c r="G18" i="11"/>
  <c r="I18" i="11" s="1"/>
  <c r="G17" i="11"/>
  <c r="I17" i="11" s="1"/>
  <c r="G16" i="11"/>
  <c r="I16" i="11" s="1"/>
  <c r="G15" i="11"/>
  <c r="I15" i="11" s="1"/>
  <c r="G14" i="11"/>
  <c r="I14" i="11" s="1"/>
  <c r="D19" i="11"/>
  <c r="F19" i="11" s="1"/>
  <c r="D18" i="11"/>
  <c r="F18" i="11" s="1"/>
  <c r="D17" i="11"/>
  <c r="F17" i="11" s="1"/>
  <c r="D16" i="11"/>
  <c r="F16" i="11" s="1"/>
  <c r="D15" i="11"/>
  <c r="F15" i="11" s="1"/>
  <c r="D14" i="11"/>
  <c r="F14" i="11" s="1"/>
  <c r="G13" i="11"/>
  <c r="I13" i="11" s="1"/>
  <c r="D13" i="11"/>
  <c r="F13" i="11" s="1"/>
  <c r="G12" i="11"/>
  <c r="I12" i="11" s="1"/>
  <c r="D12" i="11"/>
  <c r="G10" i="11"/>
  <c r="I10" i="11" s="1"/>
  <c r="G9" i="11"/>
  <c r="I9" i="11" s="1"/>
  <c r="G8" i="11"/>
  <c r="I8" i="11" s="1"/>
  <c r="G7" i="11"/>
  <c r="I7" i="11" s="1"/>
  <c r="G6" i="11"/>
  <c r="I6" i="11" s="1"/>
  <c r="G5" i="11"/>
  <c r="F6" i="11"/>
  <c r="D7" i="11"/>
  <c r="F7" i="11" s="1"/>
  <c r="D8" i="11"/>
  <c r="F8" i="11" s="1"/>
  <c r="D9" i="11"/>
  <c r="F9" i="11" s="1"/>
  <c r="D10" i="11"/>
  <c r="F10" i="11" s="1"/>
  <c r="D5" i="11"/>
  <c r="F5" i="11" s="1"/>
  <c r="I4" i="14" l="1"/>
  <c r="I17" i="14" s="1"/>
  <c r="D11" i="7" s="1"/>
  <c r="I35" i="11"/>
  <c r="I34" i="11" s="1"/>
  <c r="G34" i="11"/>
  <c r="F35" i="11"/>
  <c r="F34" i="11" s="1"/>
  <c r="D34" i="11"/>
  <c r="J16" i="11"/>
  <c r="D31" i="13"/>
  <c r="J20" i="13"/>
  <c r="J14" i="11"/>
  <c r="J10" i="11"/>
  <c r="I11" i="11"/>
  <c r="J15" i="11"/>
  <c r="J19" i="11"/>
  <c r="J9" i="11"/>
  <c r="G4" i="11"/>
  <c r="J13" i="11"/>
  <c r="J24" i="11"/>
  <c r="J28" i="11"/>
  <c r="I5" i="11"/>
  <c r="J5" i="11" s="1"/>
  <c r="I41" i="11"/>
  <c r="J18" i="11"/>
  <c r="D11" i="11"/>
  <c r="D41" i="11"/>
  <c r="J33" i="11"/>
  <c r="J17" i="11"/>
  <c r="J21" i="11"/>
  <c r="J25" i="11"/>
  <c r="J32" i="11"/>
  <c r="J43" i="11"/>
  <c r="G11" i="11"/>
  <c r="J7" i="11"/>
  <c r="J23" i="11"/>
  <c r="D4" i="11"/>
  <c r="G41" i="11"/>
  <c r="J6" i="11"/>
  <c r="F12" i="11"/>
  <c r="J12" i="11" s="1"/>
  <c r="G20" i="11"/>
  <c r="J27" i="11"/>
  <c r="D20" i="11"/>
  <c r="G31" i="13"/>
  <c r="E12" i="7"/>
  <c r="G12" i="7" s="1"/>
  <c r="J4" i="15"/>
  <c r="J13" i="15" s="1"/>
  <c r="J5" i="14"/>
  <c r="F17" i="14"/>
  <c r="C11" i="7" s="1"/>
  <c r="J8" i="11"/>
  <c r="F4" i="13"/>
  <c r="J45" i="11"/>
  <c r="K8" i="7" s="1"/>
  <c r="K13" i="7" s="1"/>
  <c r="I4" i="11"/>
  <c r="I31" i="13"/>
  <c r="D10" i="7" s="1"/>
  <c r="F4" i="11"/>
  <c r="J31" i="11"/>
  <c r="J42" i="11"/>
  <c r="J26" i="11"/>
  <c r="I33" i="12"/>
  <c r="D9" i="7" s="1"/>
  <c r="G33" i="12"/>
  <c r="F17" i="12"/>
  <c r="C44" i="11"/>
  <c r="J22" i="11"/>
  <c r="F41" i="11"/>
  <c r="F29" i="11"/>
  <c r="I29" i="11"/>
  <c r="I20" i="11" s="1"/>
  <c r="J35" i="11" l="1"/>
  <c r="J34" i="11" s="1"/>
  <c r="J4" i="14"/>
  <c r="J17" i="14" s="1"/>
  <c r="E11" i="7"/>
  <c r="G11" i="7" s="1"/>
  <c r="I11" i="7" s="1"/>
  <c r="L11" i="7" s="1"/>
  <c r="J41" i="11"/>
  <c r="F31" i="13"/>
  <c r="J4" i="13"/>
  <c r="D44" i="11"/>
  <c r="F33" i="12"/>
  <c r="J17" i="12"/>
  <c r="G44" i="11"/>
  <c r="F11" i="11"/>
  <c r="J11" i="11" s="1"/>
  <c r="I12" i="7"/>
  <c r="L12" i="7" s="1"/>
  <c r="I44" i="11"/>
  <c r="D8" i="7" s="1"/>
  <c r="J4" i="11"/>
  <c r="J29" i="11"/>
  <c r="F20" i="11"/>
  <c r="C9" i="7" l="1"/>
  <c r="E9" i="7" s="1"/>
  <c r="G9" i="7" s="1"/>
  <c r="I9" i="7" s="1"/>
  <c r="L9" i="7" s="1"/>
  <c r="J33" i="12"/>
  <c r="C10" i="7"/>
  <c r="E10" i="7" s="1"/>
  <c r="G10" i="7" s="1"/>
  <c r="I10" i="7" s="1"/>
  <c r="L10" i="7" s="1"/>
  <c r="J31" i="13"/>
  <c r="F44" i="11"/>
  <c r="C8" i="7" s="1"/>
  <c r="E8" i="7" s="1"/>
  <c r="G8" i="7" s="1"/>
  <c r="J20" i="11"/>
  <c r="J44" i="11" s="1"/>
  <c r="I8" i="7" l="1"/>
  <c r="I13" i="7" s="1"/>
  <c r="L13" i="7" s="1"/>
  <c r="L8" i="7" l="1"/>
</calcChain>
</file>

<file path=xl/sharedStrings.xml><?xml version="1.0" encoding="utf-8"?>
<sst xmlns="http://schemas.openxmlformats.org/spreadsheetml/2006/main" count="399" uniqueCount="310">
  <si>
    <t>评估标准</t>
  </si>
  <si>
    <t>标准分值小计</t>
  </si>
  <si>
    <t>遵循有效性</t>
  </si>
  <si>
    <t>备注</t>
  </si>
  <si>
    <t>标准分值</t>
  </si>
  <si>
    <t>评估结果</t>
  </si>
  <si>
    <t>得分</t>
  </si>
  <si>
    <t>董事会</t>
  </si>
  <si>
    <t>得分小计（制度健全性得分+遵循有效性得分）</t>
    <phoneticPr fontId="7" type="noConversion"/>
  </si>
  <si>
    <t>资产负债管理</t>
  </si>
  <si>
    <t>资产配置管理</t>
  </si>
  <si>
    <t>资产负债管理模型与工具</t>
  </si>
  <si>
    <t>资产配置模型与工具</t>
  </si>
  <si>
    <t>绩效考核</t>
  </si>
  <si>
    <t>资产负债管理报告</t>
  </si>
  <si>
    <t>一、基础与环境</t>
  </si>
  <si>
    <t>四、绩效考核</t>
  </si>
  <si>
    <t>五、资产负债管理报告</t>
  </si>
  <si>
    <t>评估项目</t>
  </si>
  <si>
    <t>评分结果（“不适用”项目调整前）</t>
  </si>
  <si>
    <t>权重</t>
  </si>
  <si>
    <t>合计</t>
  </si>
  <si>
    <t>基础与环境</t>
  </si>
  <si>
    <t>控制与流程</t>
  </si>
  <si>
    <t>模型与工具</t>
  </si>
  <si>
    <t>分值合计</t>
  </si>
  <si>
    <t xml:space="preserve">        被评估公司：</t>
  </si>
  <si>
    <t xml:space="preserve">        评估时间：</t>
    <phoneticPr fontId="15" type="noConversion"/>
  </si>
  <si>
    <t xml:space="preserve">        公司总资产：</t>
    <phoneticPr fontId="15" type="noConversion"/>
  </si>
  <si>
    <t>评估说明</t>
  </si>
  <si>
    <t>（1）</t>
  </si>
  <si>
    <t>（2）</t>
  </si>
  <si>
    <t>（3）</t>
  </si>
  <si>
    <t>（4）</t>
  </si>
  <si>
    <t>（5）=（3）+（4）</t>
  </si>
  <si>
    <t>制度健全性</t>
    <phoneticPr fontId="7" type="noConversion"/>
  </si>
  <si>
    <t>遵循有效性</t>
    <phoneticPr fontId="7" type="noConversion"/>
  </si>
  <si>
    <t>制度健全性</t>
    <phoneticPr fontId="7" type="noConversion"/>
  </si>
  <si>
    <t>提升能力得分小计</t>
    <phoneticPr fontId="7" type="noConversion"/>
  </si>
  <si>
    <t>基础能力得分小计</t>
    <phoneticPr fontId="7" type="noConversion"/>
  </si>
  <si>
    <t>不适用项目分值小计</t>
    <phoneticPr fontId="7" type="noConversion"/>
  </si>
  <si>
    <t>不适用项目分值小计</t>
    <phoneticPr fontId="7" type="noConversion"/>
  </si>
  <si>
    <t>二、控制与流程</t>
    <phoneticPr fontId="7" type="noConversion"/>
  </si>
  <si>
    <t>三、模型与工具</t>
    <phoneticPr fontId="7" type="noConversion"/>
  </si>
  <si>
    <t>最终得分</t>
    <phoneticPr fontId="7" type="noConversion"/>
  </si>
  <si>
    <t>资产负债管理能力评分结果汇总表</t>
    <phoneticPr fontId="7" type="noConversion"/>
  </si>
  <si>
    <t>基础能力得分</t>
    <phoneticPr fontId="7" type="noConversion"/>
  </si>
  <si>
    <t>提升能力得分</t>
    <phoneticPr fontId="7" type="noConversion"/>
  </si>
  <si>
    <t>（10）</t>
    <phoneticPr fontId="7" type="noConversion"/>
  </si>
  <si>
    <t>标准分值</t>
    <phoneticPr fontId="7" type="noConversion"/>
  </si>
  <si>
    <t>基础能力</t>
    <phoneticPr fontId="7" type="noConversion"/>
  </si>
  <si>
    <t>提升能力</t>
    <phoneticPr fontId="7" type="noConversion"/>
  </si>
  <si>
    <t>评分结果
（“不适用”项目
调整后）</t>
    <phoneticPr fontId="7" type="noConversion"/>
  </si>
  <si>
    <t>“制度健全性”的权重为30%，“遵循有效性”的权重为70%</t>
    <phoneticPr fontId="7" type="noConversion"/>
  </si>
  <si>
    <t>不适用项目分值小计</t>
    <phoneticPr fontId="7" type="noConversion"/>
  </si>
  <si>
    <t xml:space="preserve">
“不适用”项目
分值小计</t>
    <phoneticPr fontId="7" type="noConversion"/>
  </si>
  <si>
    <t>（9）=（7）×（8）</t>
    <phoneticPr fontId="7" type="noConversion"/>
  </si>
  <si>
    <t>（11）</t>
    <phoneticPr fontId="7" type="noConversion"/>
  </si>
  <si>
    <t>（7）</t>
    <phoneticPr fontId="7" type="noConversion"/>
  </si>
  <si>
    <t>（8）</t>
    <phoneticPr fontId="7" type="noConversion"/>
  </si>
  <si>
    <t>（6）</t>
    <phoneticPr fontId="7" type="noConversion"/>
  </si>
  <si>
    <t>培训</t>
    <phoneticPr fontId="7" type="noConversion"/>
  </si>
  <si>
    <t>附件：</t>
    <phoneticPr fontId="7" type="noConversion"/>
  </si>
  <si>
    <t xml:space="preserve">        评估单位：</t>
    <phoneticPr fontId="7" type="noConversion"/>
  </si>
  <si>
    <t xml:space="preserve">        填报联系人：</t>
    <phoneticPr fontId="7" type="noConversion"/>
  </si>
  <si>
    <t xml:space="preserve">        填报联系人联系方式：</t>
    <phoneticPr fontId="7" type="noConversion"/>
  </si>
  <si>
    <t>二、保险公司资产负债管理基础能力评估的内容包括五部分：基础与环境，控制与流程，模型与工具，绩效考核以及资产负债管理报告。每一部分都从“制度健全性”和“遵循有效性”两方面进行评估。若无特别说明，“制度健全性”的权重为50%，“遵循有效性”的权重为50%。针对人员要求、资产负债管理报告的评估标准，“制度健全性”的权重为30%，“遵循有效性”的权重为70%。五部分的评估得分加权汇总得到保险公司资产负债管理基础能力评估的最终评分结果。</t>
    <phoneticPr fontId="7" type="noConversion"/>
  </si>
  <si>
    <t>三、“制度健全性”“遵循有效性”的评估结果分为“完全符合”“大部分符合”“部分符合”和“不符合”四档，分别对应不同的得分：“完全符合”得标准分值，“大部分符合”得标准分值的80%，“部分符合”得标准分值的50%，“不符合”得零分。</t>
    <phoneticPr fontId="7" type="noConversion"/>
  </si>
  <si>
    <t>（一）“制度健全性”包括制度的完备性和合理性，四档评估结果的定义如下：</t>
    <phoneticPr fontId="7" type="noConversion"/>
  </si>
  <si>
    <t>1.“完全符合”是指保险公司建立了全面的资产负债管理相关制度，且管理制度的内容和要素完全达到或高于监管要求。</t>
    <phoneticPr fontId="7" type="noConversion"/>
  </si>
  <si>
    <t>4.“不符合”是指保险公司未建立相关的资产负债管理制度，或相关的资产负债管理制度及其内容和要素符合监管要求的程度在50%以下。</t>
    <phoneticPr fontId="7" type="noConversion"/>
  </si>
  <si>
    <t>（二）“遵循有效性”四档评估结果的定义如下：</t>
    <phoneticPr fontId="7" type="noConversion"/>
  </si>
  <si>
    <t>1.“完全符合”是指保险公司资产负债管理相关制度执行情况完全达到或超过了监管要求。</t>
    <phoneticPr fontId="7" type="noConversion"/>
  </si>
  <si>
    <t>2.“大部分符合”是指保险公司资产负债管理相关制度执行情况符合监管要求的程度在80%以上，但未达到100%。</t>
    <phoneticPr fontId="7" type="noConversion"/>
  </si>
  <si>
    <t>3.“部分符合”是指保险公司资产负债管理相关制度执行情况符合监管要求的程度在50%以上，但未达到80%。</t>
    <phoneticPr fontId="7" type="noConversion"/>
  </si>
  <si>
    <t>4.“不符合”是指保险公司资产负债管理相关制度执行情况符合监管要求的程度在50%以下。</t>
    <phoneticPr fontId="7" type="noConversion"/>
  </si>
  <si>
    <t>四、若某一项评估标准的“制度健全性”的评估结果为“不符合”，则该评估标准对应的“遵循有效性”的评估结果应为“不符合”。</t>
    <phoneticPr fontId="7" type="noConversion"/>
  </si>
  <si>
    <t>六、若保险公司没有某类业务或事项，则在“评估结果”中选“不适用”，该项评估标准得分为0分；同时，在总分中扣除此项评估内容的分值，并将最终得分按比例调整为百分制得分。例如，某项评估标准的分值为3分，保险公司不适用该项评估标准，则该部分对应的总分由100分变为97分。若该部分的最终评分结果为80分，则调整后得分，即“不适用项目调整后分值小计”为80/97×100=82.47分。</t>
    <phoneticPr fontId="7" type="noConversion"/>
  </si>
  <si>
    <t>七、提升要求作为加分项不纳入资产负债管理基础能力评分结果。各项提升要求“制度健全性”完全符合且“遵循有效性”完全符合得标准分值，否则得零分。各项提升要求的评分结果直接相加，得到提升要求的评分结果。基础能力评分结果与提升能力评分结果之和为最终评分结果，总分不超过100分。</t>
    <phoneticPr fontId="7" type="noConversion"/>
  </si>
  <si>
    <t>董事会应当审批公司资产负债管理的总体目标和战略，推动公司资产端与负债端的沟通协调，监督管理层对相关制度、政策的落实</t>
    <phoneticPr fontId="7" type="noConversion"/>
  </si>
  <si>
    <t>董事会应当审批或授权资产负债管理委员会审批资产负债管理和资产配置的组织制度、决策制度</t>
    <phoneticPr fontId="7" type="noConversion"/>
  </si>
  <si>
    <t>董事会应当审批资产负债管理和资产配置的相关风险管理政策</t>
    <phoneticPr fontId="7" type="noConversion"/>
  </si>
  <si>
    <t>董事会应当审批资产配置政策，包括资产战略配置规划和年度资产配置计划，审批或授权资产负债管理委员会审批资产配置政策的调整方案</t>
    <phoneticPr fontId="7" type="noConversion"/>
  </si>
  <si>
    <t>董事会在审批业务规划和全面预算时，应当关注业务规划和全面预算对资产负债匹配状况的影响</t>
    <phoneticPr fontId="7" type="noConversion"/>
  </si>
  <si>
    <t>资产负债管理委员会（或具有相应职能的委员会）</t>
    <phoneticPr fontId="7" type="noConversion"/>
  </si>
  <si>
    <t>保险公司应当在董事会下设立资产负债管理委员会（以下简称专业委员会），专业委员会应当有明确的工作制度</t>
    <phoneticPr fontId="7" type="noConversion"/>
  </si>
  <si>
    <t>专业委员会至少应当包含三名董事，主任应当由董事长或拥有资产负债管理相关经验的董事担任</t>
    <phoneticPr fontId="7" type="noConversion"/>
  </si>
  <si>
    <t>专业委员会应当审议公司资产负债管理的总体目标和战略，向董事会提出审批建议</t>
    <phoneticPr fontId="7" type="noConversion"/>
  </si>
  <si>
    <t>专业委员会应当审议或根据董事会授权审批资产负债管理和资产配置的组织制度、决策制度</t>
    <phoneticPr fontId="7" type="noConversion"/>
  </si>
  <si>
    <t>专业委员会应当审议资产负债管理和资产配置的相关风险管理政策，向董事会提出审批建议</t>
    <phoneticPr fontId="7" type="noConversion"/>
  </si>
  <si>
    <t>专业委员会应当审议资产配置政策，向董事会提出审批建议，审议或根据授权审批资产配置政策的调整方案</t>
    <phoneticPr fontId="7" type="noConversion"/>
  </si>
  <si>
    <t>专业委员会应当评估业务规划和全面预算对资产负债匹配状况的影响，向董事会提出审批建议</t>
    <phoneticPr fontId="7" type="noConversion"/>
  </si>
  <si>
    <t>资产负债管理执行委员会</t>
    <phoneticPr fontId="7" type="noConversion"/>
  </si>
  <si>
    <t>保险公司应当在高级管理层下设立资产负债管理执行委员会（以下简称执行委员会），执行委员会应当有明确的工作制度</t>
    <phoneticPr fontId="7" type="noConversion"/>
  </si>
  <si>
    <t>执行委员会的负责人应当由保险公司董事长、总经理或专业委员会主任担任</t>
    <phoneticPr fontId="7" type="noConversion"/>
  </si>
  <si>
    <t>执行委员会的委员应当至少包括分管投资、产品、精算、财会、风险管理等职能部门的公司级负责人</t>
    <phoneticPr fontId="7" type="noConversion"/>
  </si>
  <si>
    <t>保险公司应当明确投资、产品、精算、财会、风险管理等部门在资产负债管理中的职责分工，部门负责人可作为执行委员会委员，非执行委员会委员的部门负责人可根据需要列席执行委员会的相关会议</t>
    <phoneticPr fontId="7" type="noConversion"/>
  </si>
  <si>
    <t>执行委员会应当审议公司资产负债管理决策、执行、监督的相关制度，在授权范围内审批相关管理程序、风险管理制度、信息管理和报告制度、绩效评估和考核制度、模型管理制度等</t>
    <phoneticPr fontId="7" type="noConversion"/>
  </si>
  <si>
    <t>执行委员会应当审议公司资产配置决策、执行、监督的相关制度，在授权范围内审批相关管理程序、风险管理制度、信息管理和报告制度、绩效评估和考核制度、模型管理制度等</t>
    <phoneticPr fontId="7" type="noConversion"/>
  </si>
  <si>
    <t>执行委员会应当审议资产配置政策及相关调整方案，评估资产配置政策对公司资产负债匹配状况的影响</t>
    <phoneticPr fontId="7" type="noConversion"/>
  </si>
  <si>
    <t>执行委员会应当组织实施董事会审定的资产配置政策</t>
    <phoneticPr fontId="7" type="noConversion"/>
  </si>
  <si>
    <t>执行委员会应当评估业务规划和全面预算对公司资产负债匹配状况的影响</t>
    <phoneticPr fontId="7" type="noConversion"/>
  </si>
  <si>
    <t>执行委员会应当审议对公司资产负债匹配状况可能造成重大影响的产品</t>
    <phoneticPr fontId="7" type="noConversion"/>
  </si>
  <si>
    <t>执行委员会应当讨论并制定公司的分红保险的分红政策和万能保险的结算政策</t>
    <phoneticPr fontId="7" type="noConversion"/>
  </si>
  <si>
    <t>执行委员会应当每季度评估分析重大投资对公司资产负债匹配状况，特别是对相关账户流动性的影响。重大投资包括但不限于单一重大股权投资、单一重大股票投资或上市公司收购、以物权或项目公司股权形式持有的单一投资性不动产，或对单一标的资产累计投资金额高于公司上一季度末总资产3%或30亿元的投资，投资境内中央政府债券、省级政府债券、准政府债券、政策性金融债以及银行存款、现金及流动性管理工具除外</t>
    <phoneticPr fontId="7" type="noConversion"/>
  </si>
  <si>
    <t>执行委员会应当至少每年向董事会汇报资产负债管理的相关情况</t>
    <phoneticPr fontId="7" type="noConversion"/>
  </si>
  <si>
    <t>资产负债管理执行委员会秘书处</t>
    <phoneticPr fontId="7" type="noConversion"/>
  </si>
  <si>
    <t>保险公司应当成立或明确指定某一职能部门作为资产负债管理执行委员会的执委会秘书处（以下简称执委会秘书处），职能部门是指投资、产品、精算、财会、风险管理等部门</t>
    <phoneticPr fontId="7" type="noConversion"/>
  </si>
  <si>
    <t xml:space="preserve">上一年度末经审计的总资产超过1000亿的保险公司的执委会秘书处应当至少配备五名负责资产负债管理的专业人员，且至少三人具有三年以上相关工作经验；
其他保险公司的执委会秘书处应当至少配备两名具有三年以上资产负债管理相关工作经验的专业人员   </t>
    <phoneticPr fontId="7" type="noConversion"/>
  </si>
  <si>
    <t>保险公司应当基于资产负债管理能力评估标准，每年至少开展一次资产负债管理能力自评估；内部审计部门应当每年至少检查、评估一次公司资产负债管理体系运行情况和运行效果，并向董事会报告</t>
    <phoneticPr fontId="7" type="noConversion"/>
  </si>
  <si>
    <t>鼓励具有条件的保险公司设置负责资产负债管理的专职部门，作为执委会秘书处</t>
    <phoneticPr fontId="7" type="noConversion"/>
  </si>
  <si>
    <t>鼓励保险公司设置资产负债管理工作小组，建立明确的制度机制；资产负债管理工作小组应当包括投资、精算、财会、风险管理、再保险等部门，执委会秘书处统筹协调资产负债管理工作小组的相关工作；资产负债管理工作小组应当至少每季度召开会议，就资产负债管理的相关事项进行讨论，为执行委员会提供决策支持</t>
    <phoneticPr fontId="7" type="noConversion"/>
  </si>
  <si>
    <t>保险公司应当每年至少组织一次针对资产负债管理各相关职能部门的资产负债管理方面的培训</t>
    <phoneticPr fontId="7" type="noConversion"/>
  </si>
  <si>
    <t>保险公司应当加强资产端和负债端的协调管理，建立相关职能部门间的沟通协商机制，明确机制运作流程以及各部门的管理责任</t>
    <phoneticPr fontId="7" type="noConversion"/>
  </si>
  <si>
    <t>保险公司应当实行分账户的资产负债管理。根据保险业务和资金特点，划分“普通账户”和“独立账户”，其中：
普通账户，是指由保险公司部分或全部承担投资风险的资金账户，如传统保险账户、分红保险账户、万能保险账户、资本金账户等，传统保险账户可以和资本金账户合并管理。
独立账户，是指独立于普通账户，由投保人或受益人直接享有全部投资收益的资金账户，如投资连结保险产品账户、变额年金产品账户、养老保障委托管理产品账户等</t>
    <phoneticPr fontId="7" type="noConversion"/>
  </si>
  <si>
    <t>保险公司应当明确资金的划拨机制，实际的资金划拨应当遵守公司事先明确的划拨机制</t>
    <phoneticPr fontId="7" type="noConversion"/>
  </si>
  <si>
    <t>保险公司应当制定资产负债管理及相关的内部控制流程，明确决策事项的审批、授权流程，确保资产负债管理的重大事项经过适当的审批程序</t>
    <phoneticPr fontId="7" type="noConversion"/>
  </si>
  <si>
    <t>保险公司应当明确“对公司资产负债匹配状况造成重大影响的产品”的判断标准，开发对公司资产负债匹配状况造成重大影响的产品时，应当研究分析对应的投资策略，及可能对公司偿付能力、现金流和流动性、成本收益等关键指标造成的影响，相关职能部门应当及时准确提供测算所需数据</t>
    <phoneticPr fontId="7" type="noConversion"/>
  </si>
  <si>
    <t>保险公司应当评估和管理下列各项业务活动对公司资产负债匹配状况的影响：
（一）业务发展计划的重大调整；
（二）销售可能对资产负债匹配状况造成重大影响的新产品或停售可能对资产负债匹配状况造成重大影响的现有产品；
（三）销售渠道发生重大变化；
（四）退保、赔付等和预期发生较大偏差</t>
    <phoneticPr fontId="7" type="noConversion"/>
  </si>
  <si>
    <t>保险公司在确定分红保险的分红政策与万能保险的结算利率时，应当充分考虑公司目前的资产负债匹配状况，评估其对公司资产负债匹配状况的影响</t>
    <phoneticPr fontId="7" type="noConversion"/>
  </si>
  <si>
    <t>保险公司应当明确风险管理、投资、产品、精算、财务等部门在管理资产负债错配风险方面的职责分工。资产负债错配风险管理的职能包括但不限于：
　（一）识别、分析、监测资产负债错配风险，包括但不限于期限结构错配、成本收益错配和现金流错配；
　（二）制定资产负债匹配相关指标的限额；
　（三）提出资产负债错配风险预警、风险控制处理意见和方案</t>
    <phoneticPr fontId="7" type="noConversion"/>
  </si>
  <si>
    <t>保险公司应当加强压力测试在资产负债管理决策中的应用，评估分析潜在风险因素对偿付能力充足率、现金流和流动性、成本收益的影响</t>
    <phoneticPr fontId="7" type="noConversion"/>
  </si>
  <si>
    <t>保险公司应当根据资产负债管理要求，综合使用量化评估监管规则规定的指标及其他符合公司管理实际的指标，评估各类普通账户负债特征、期限结构匹配状况、成本收益匹配状况和现金流匹配状况</t>
    <phoneticPr fontId="7" type="noConversion"/>
  </si>
  <si>
    <t>保险公司应当以资产负债分析为基础，结合宏观分析、市场分析和情景假设，依据各相关职能部门提供的约束条件，确定各类账户预期收益目标和风险指标，制定和实施资产配置政策。主要程序应当包括：
　（一）制定资产配置政策；
　（二）实施资产配置政策；
　（三）定期检测；
　（四）评估及调整资产配置等</t>
    <phoneticPr fontId="7" type="noConversion"/>
  </si>
  <si>
    <t>保险公司应当制定资产配置内部控制流程，明确有关决策事项的审批、授权流程，确保资产配置的重大事项经过适当的审批程序</t>
    <phoneticPr fontId="7" type="noConversion"/>
  </si>
  <si>
    <t>保险公司应当拟定资产战略配置规划，资产战略配置规划是指中长期资产配置的战略安排，期限至少为三年，每年至少滚动评估一次。主要内容应当包括：
　（一）宏观经济趋势、保险业务和负债特征、各类资产风险收益特征、公司长期发展规划和整体风险承受能力等决策依据；
　（二）各普通账户的长期收益目标或长期业绩比较基准；
　（三）各普通账户的境内、境外大类资产配置比例；
　（四）各普通账户允许、限制及禁止配置资产的标准；
　（五）各普通账户的流动性要求、期限结构和再投资计划；
　（六）会计分类原则等</t>
    <phoneticPr fontId="7" type="noConversion"/>
  </si>
  <si>
    <t>保险公司应当拟定年度资产配置计划，年度资产配置计划是指根据资产战略配置规划，结合保险市场和资本市场状况分析，制定的一年期资产配置策略。主要内容应当包括：
　（一）年度经济形势分析、各市场分析、负债特征变化及各类资产风险收益预期等决策依据；
　（二）各普通账户的资产负债情况；
　（三）各普通账户的目标资产配置比例及浮动区间；
　（四）各普通账户的年度收益目标或业绩比较基准；
　（五）各普通账户的资产风险状况和压力测试结果分析</t>
    <phoneticPr fontId="7" type="noConversion"/>
  </si>
  <si>
    <t>保险公司应当基于资产配置相关模型工具拟定或调整资产战略配置规划和年度资产配置计划的方案，拟定或调整方案的过程应包括定量测算与定性分析。相关测算应当包含的约束条件包括但不限于：
（一）公司资产负债管理的总体目标与策略；
（二）风险偏好、容忍度与限额；
（三）偿付能力要求；
（四）客户行为与负债成本；
（五）现金流及流动性要求；
（六）会计分类；
（七）合规性要求</t>
    <phoneticPr fontId="7" type="noConversion"/>
  </si>
  <si>
    <t>保险公司应当统筹协调各相关部门对拟定或调整资产配置方案进行评估、讨论，形成报告，提交资产负债管理执行委员会研究审议，相关报告与会议纪要应当留档备查</t>
    <phoneticPr fontId="7" type="noConversion"/>
  </si>
  <si>
    <t xml:space="preserve">上一年度末经审计的总资产超过1000亿的保险公司，应当至少配备五名具有资产配置相关经验的专业人员，其中具有三年以上相关经验的不少于三名；其他保险公司应当至少配备两名具有三年以上资产配置相关工作经验的专业人员   </t>
    <phoneticPr fontId="7" type="noConversion"/>
  </si>
  <si>
    <t>保险公司应当确定履行资产配置风险管理与合规的专业人员，使之独立于资产配置政策的执行人员，其职能包括但不限于：
　（一）监督资产配置政策执行情况；
　（二）评估资产配置各项限额的合理性；
　（三）定期报告资产配置相关风险指标；
　（四）提出风险预警、风险控制处理意见和方案；
　（五）记录和报告资产配置违规事项</t>
    <phoneticPr fontId="7" type="noConversion"/>
  </si>
  <si>
    <t>保险公司在资产配置相关制度中应当明确实际投资活动偏离资产配置计划浮动区间后的管理程序，包括相关决策和授权程序以及相关的管理措施</t>
    <phoneticPr fontId="7" type="noConversion"/>
  </si>
  <si>
    <t>保险公司应当基于普通账户的负债特征，从资产配置、现金流管理、委托投资管理、重大投资管理、投资业绩评估等维度加强账户管理，明确相关职能部门和专业人员的账户管理职责</t>
    <phoneticPr fontId="7" type="noConversion"/>
  </si>
  <si>
    <t>保险公司在进行重大投资决策前，应当综合偿付能力约束、风险偏好、市场环境、监管要求等因素，从安全性、流动性和收益性的角度，评估分析投资活动对公司以及相应账户资产负债匹配状况的影响</t>
    <phoneticPr fontId="7" type="noConversion"/>
  </si>
  <si>
    <t>保险公司开展保险资金委托投资，应当建立资产托管机制和委托投资管理制度，形成健全的资产管理体制，投资指引应当反映资产配置政策中的相关要求</t>
    <phoneticPr fontId="7" type="noConversion"/>
  </si>
  <si>
    <t>保险公司作为委托人应当及时更新投资指引，向受托人提供可能影响受托人投资决策的负债信息，如投资收益率要求、现金流等</t>
    <phoneticPr fontId="7" type="noConversion"/>
  </si>
  <si>
    <t>保险公司将制定资产战略配置规划、年度资产配置计划和账户管理的相关职能授权给受托方，应延伸评估受托方的资产配置能力，根据延伸评估的结果综合确定保险公司的资产配置能力</t>
    <phoneticPr fontId="7" type="noConversion"/>
  </si>
  <si>
    <t>保险公司应当根据自身的业务性质、规模和复杂程度建立资产负债管理模型，选择资产负债管理工具，用于支持实现公司资产负债管理所需的相关测算</t>
    <phoneticPr fontId="7" type="noConversion"/>
  </si>
  <si>
    <t>保险公司应当建立涵盖资产负债管理模型的模型管理制度，明确使用、维护模型的内部控制流程；应有文档记录模型方法与模型功能，相关文档应经过适当的审批程序</t>
    <phoneticPr fontId="7" type="noConversion"/>
  </si>
  <si>
    <t>资产负债管理模型应当能够基于公司业务规划与资产配置政策对公司关键经营指标进行测算，测算指标包括但不限于投资收益率、会计利润、净资产与现金流，以及资产负债管理量化评估相关指标。其中，投资收益率与现金流的预测期限不低于三年</t>
    <phoneticPr fontId="7" type="noConversion"/>
  </si>
  <si>
    <t>资产负债管理模型资产端的输入信息应当包括公司的存量资产和新增资产，区分主要资产类别与会计分类；负债端的输入信息应当包括公司各普通账户或主要产品的现金流、准备金等</t>
    <phoneticPr fontId="7" type="noConversion"/>
  </si>
  <si>
    <t>资产负债管理模型使用的假设应当有明确的设置方法与明确的数据来源，应当有文档记录相关方法与数据</t>
    <phoneticPr fontId="7" type="noConversion"/>
  </si>
  <si>
    <t>保险公司应当明确制定资产负债管理模型相关假设的内部控制流程，拟定或调整相关假设应经过适当的审批程序</t>
    <phoneticPr fontId="7" type="noConversion"/>
  </si>
  <si>
    <t>资产负债管理模型应当考虑不同情景对分红策略和万能结算策略的动态影响，考虑资产负债的联动效应</t>
    <phoneticPr fontId="7" type="noConversion"/>
  </si>
  <si>
    <t>资产负债管理模型在测算分红保险和万能保险等包含投保人与保险公司盈利共享机制产品的相关现金流时，应当综合考虑最低保证利率、预期投资收益、客户合理预期等因素的限制和影响</t>
    <phoneticPr fontId="7" type="noConversion"/>
  </si>
  <si>
    <t>保险公司应当使用资产负债管理模型对公司的资产和负债情况进行压力测试，压力测试情景应当涵盖资产端的风险因素与负债端的风险因素</t>
    <phoneticPr fontId="7" type="noConversion"/>
  </si>
  <si>
    <t>保险公司应当汇总分析资产负债管理模型及压力测试的测算结果，结合资产负债管理相关监控指标，及时发现公司资产负债管理面临的风险，纳入资产负债管理报告，提交资产负债管理执行委员会审议</t>
    <phoneticPr fontId="7" type="noConversion"/>
  </si>
  <si>
    <t>保险公司应当至少每年评估资产负债管理模型和工具的有效性，对模型进行必要的检核，确保模型的准确性和完整性，及时更新模型所需假设与参数</t>
    <phoneticPr fontId="7" type="noConversion"/>
  </si>
  <si>
    <t>保险公司资产负债管理模型与工具所使用的数据应当符合时效性、准确性、一致性和完整性的要求</t>
    <phoneticPr fontId="7" type="noConversion"/>
  </si>
  <si>
    <t>鼓励保险公司设定包括但不限于监管情景的多维度情景和随机情景，基于随机情景对公司资产负债管理关键指标进行预测和压力测试。保险公司应当基于所在市场和公司的实际情况，至少每年评估随机情景发生器使用的方法、模型与参数的适用性，对随机情景发生器的参数做相应的适应性调整</t>
    <phoneticPr fontId="7" type="noConversion"/>
  </si>
  <si>
    <t>鼓励保险公司研究业务指标、客户行为等与经济环境、资本市场等因素的联动关系，并应用于资产负债管理实践，如在资产负债管理模型中设定动态退保假设</t>
    <phoneticPr fontId="7" type="noConversion"/>
  </si>
  <si>
    <t>鼓励保险公司对包括但不限于量化评估监管规则要求的指标进行压力测试，如利率变动对选择权及保证利益的时间价值（TVOG）与风险边际的影响，利率变动对各类资产包括但不限于含权类资产的影响</t>
    <phoneticPr fontId="7" type="noConversion"/>
  </si>
  <si>
    <t>保险公司应当选择适当的资产配置模型与工具，用于支持拟定资产战略配置规划和年度资产配置计划及相关调整方案</t>
    <phoneticPr fontId="7" type="noConversion"/>
  </si>
  <si>
    <t>保险公司应当建立涵盖资产配置模型的模型管理制度，明确使用、维护模型的内部控制流程；应有文档记录模型方法与模型功能，相关文档应经过适当的审批程序</t>
    <phoneticPr fontId="7" type="noConversion"/>
  </si>
  <si>
    <t>资产配置模型与工具应当兼顾风险与收益，测算与分析的约束条件包括但不限于监管比例规定、资产会计分类、风险偏好、风险容忍度与限额、现金流及流动性要求和投资收益要求</t>
    <phoneticPr fontId="7" type="noConversion"/>
  </si>
  <si>
    <t>资产配置模型使用的参数假设如投资收益率假设、波动率假设与相关性假设等应当有明确的设置方法与明确的数据来源，应当有文档记录相关方法与数据</t>
    <phoneticPr fontId="7" type="noConversion"/>
  </si>
  <si>
    <t>保险公司应当明确制定资产配置模型相关假设的内部控制流程，拟定或调整相关假设应经过适当的审批程序</t>
    <phoneticPr fontId="7" type="noConversion"/>
  </si>
  <si>
    <t>资产配置模型的输出应当至少包括未来三年各普通账户的各资产类别占比、预期投资收益率及风险指标</t>
    <phoneticPr fontId="7" type="noConversion"/>
  </si>
  <si>
    <t>保险公司资产管理部门应当结合公司实际情况，基于资产配置模型与工具，对资产配置方案实施敏感性测试和情景测试</t>
    <phoneticPr fontId="7" type="noConversion"/>
  </si>
  <si>
    <t>保险公司应当至少每年评估资产配置模型和工具的有效性，对模型进行必要的检核，确保模型的准确性和完整性，及时更新模型所需假设与参数</t>
    <phoneticPr fontId="7" type="noConversion"/>
  </si>
  <si>
    <t>保险公司资产配置模型与工具所使用的数据应当符合时效性、准确性、一致性和完整性的要求</t>
    <phoneticPr fontId="7" type="noConversion"/>
  </si>
  <si>
    <t>鼓励保险公司在资产配置模型中基于随机情景对公司资产配置进行预测与压力测试，保险公司应基于所在市场和公司资产类别的实际情况，至少每年评估随机情景发生器使用的方法、模型与参数的适用性，对随机情景发生器的参数做相应的适应性调整</t>
    <phoneticPr fontId="7" type="noConversion"/>
  </si>
  <si>
    <t>保险公司应当建立资产负债管理绩效评估体系，明确资产负债管理考核评价方法和标准，将资产负债管理的指标纳入相关部门及高级管理人员的绩效考核</t>
    <phoneticPr fontId="7" type="noConversion"/>
  </si>
  <si>
    <t>保险公司在相关高级管理人员的考核中，应当将资产负债管理制度健全性、遵循有效性相关指标纳入考核体系</t>
    <phoneticPr fontId="7" type="noConversion"/>
  </si>
  <si>
    <t>保险公司在资产负债管理相关职能部门负责人的考核中，应当将资产负债管理制度健全性、遵循有效性相关指标纳入考核体系</t>
    <phoneticPr fontId="7" type="noConversion"/>
  </si>
  <si>
    <t>保险公司应当以《人身保险公司资产负债管理能力评估标准》评估得出的监管评分，作为资产负债管理制度健全性和遵循有效性的重要衡量指标</t>
    <phoneticPr fontId="7" type="noConversion"/>
  </si>
  <si>
    <t>保险公司在相关高级管理人员的考核中，应当将资产负债量化评估的相关指标纳入考核体系，评估指标应当涵盖期限结构匹配、成本收益匹配和现金流匹配</t>
    <phoneticPr fontId="7" type="noConversion"/>
  </si>
  <si>
    <t>保险公司在资产负债管理相关职能部门负责人的考核中，应当将资产负债量化评估的相关指标纳入考核体系，评估指标应当涵盖期限结构匹配、成本收益匹配和现金流匹配</t>
    <phoneticPr fontId="7" type="noConversion"/>
  </si>
  <si>
    <t>保险公司资产负债管理执行委员会应当至少每年评估相关职能部门之间的沟通协商机制、数据交互机制的制定和执行情况，评估结果应当纳入公司内部年度资产负债管理报告</t>
    <phoneticPr fontId="7" type="noConversion"/>
  </si>
  <si>
    <t>上一年度末经审计的总资产超过1000亿的保险公司拥有的至少五名从事资产配置的专业人员，其考核指标中资产配置相关绩效考核指标的权重不应低于50%</t>
    <phoneticPr fontId="7" type="noConversion"/>
  </si>
  <si>
    <t>保险公司应当根据资产负债管理原则，采用绝对收益率、相对收益率或其他合理指标，设定业绩比较基准，明确业绩归因，评估资产配置结果，并建立相应考核机制，绩效评估考核的执行部门应独立于资产配置政策的制定部门和执行部门</t>
    <phoneticPr fontId="7" type="noConversion"/>
  </si>
  <si>
    <t>鼓励保险公司在考核相关职能部门及分管该部门的公司高级管理人员时，为资产负债管理制度健全性、遵循有效性的相关指标设置较高的权重。执委会秘书处所属部门及分管该部门的公司高级管理人员的权重不低于30%，投资、产品、精算、财会、风险管理等职能部门及分管该部门的公司高级管理人员的权重不低于20%，战略规划、业务规划制定部门及分管该部门的公司高级管理人员的权重不低于10%</t>
    <phoneticPr fontId="7" type="noConversion"/>
  </si>
  <si>
    <t>鼓励保险公司建立相关制度流程与模型工具，通过业绩归因，对战略资产配置能力、择时能力和择券能力进行单独业绩考核，其中战略资产配置的业绩考核应当包括三年或更长期限的业绩考核</t>
    <phoneticPr fontId="7" type="noConversion"/>
  </si>
  <si>
    <t>鼓励保险公司在投资绩效考核中考虑风险因素，投资绩效考核应当主要包括风险调整后的业绩指标</t>
    <phoneticPr fontId="7" type="noConversion"/>
  </si>
  <si>
    <t>“制度健全性”的权重为30%，“遵循有效性”的权重为70%</t>
    <phoneticPr fontId="7" type="noConversion"/>
  </si>
  <si>
    <t>保险公司应当编制用于内部管理的资产负债管理报告，频率不低于每季度，提交执行委员会审议，报告内容应当包括资产负债管理量化评估结果，并对期限结构匹配、成本收益匹配和现金流匹配结果的变化情况及原因进行分析，识别主要风险，提出防范化解风险的措施</t>
    <phoneticPr fontId="7" type="noConversion"/>
  </si>
  <si>
    <t>保险公司应当编制用于内部管理的资产负债管理年度报告，提交执行委员会审议，报告内容应当包括资产负债匹配状况和资产负债管理能力状况，识别风险，进行差距分析，提出相应管理措施</t>
    <phoneticPr fontId="7" type="noConversion"/>
  </si>
  <si>
    <t>保险公司应当依据《保险资产负债管理监管规则第5号：资产负债管理报告》的相关要求准确完整地编制资产负债管理季度报告</t>
    <phoneticPr fontId="7" type="noConversion"/>
  </si>
  <si>
    <t>保险公司应当依据《保险资产负债管理监管规则第5号：资产负债管理报告》的相关要求准确完整地编制资产负债管理年度报告</t>
    <phoneticPr fontId="7" type="noConversion"/>
  </si>
  <si>
    <t>资产负债管理相关报告及相关会议纪要应当留档备查</t>
    <phoneticPr fontId="7" type="noConversion"/>
  </si>
  <si>
    <t>人身保险公司资产负债管理能力评估表</t>
    <phoneticPr fontId="10" type="noConversion"/>
  </si>
  <si>
    <t>一、本评估表依据《保险资产负债管理监管暂行办法》及相关监管规则制定，监管机构根据本评估表对保险公司资产负债管理能力进行评估。</t>
  </si>
  <si>
    <t>3.“部分符合”是指保险公司的资产负债管理相关制度及其内容和要素符合监管要求的程度在50%到80%之间。比如，保险公司建立了部分资产负债管理相关制度，且其内容和要素符合监管要求，或者保险公司建立了相关的资产负债管理制度，但其内容和要素符合监管要求的程度在50%以上，未达到80%。</t>
  </si>
  <si>
    <t>五、每项评估标准的“评分依据”一栏应填列得分依据，注明具体制度、决议、文件等支持评估结果的依据或文件索引。</t>
  </si>
  <si>
    <t>2.“大部分符合”是指保险公司的资产负债管理相关制度及其内容和要素符合监管要求的程度在80%到100%之间。比如，保险公司建立了主要的资产负债管理相关制度，且其内容和要素符合监管要求，或者保险公司建立了全面的资产负债管理相关制度，但其内容和要素符合监管要求的程度在80%以上，未达到100%。</t>
  </si>
  <si>
    <t>保险公司应当明确执委会秘书处的职责，包括但不限于：
（一）服务于执行委员会，组织协调各相关部门开展资产负债管理的日常工作，如遇重大分歧或事项应当及时提交执行委员会决策；
（二）统筹组织以下工作的实施：
1.起草与更新资产负债管理相关制度与流程，更新记录应当留档备查；
2.汇总资产负债相关测算数据，跟踪资产负债匹配状况，分析资产负债管理中的问题与问题解决方案，为执行委员会提供决策支持；　
3. 开展资产负债管理能力自评估；
4.评估分析对资产负债匹配状况可能造成重大影响的业务和投资活动；
5. 建设与维护资产负债管理相关数据平台及模型；
6. 编写资产负债管理报告；
7. 对执行委员会会议纪要进行存档</t>
  </si>
  <si>
    <t>保险公司的相关职能部门应当向资产管理部门及时准确提供拟定或调整资产配置政策需要的相关信息，包括但不限于：
（一）基础情景和各种压力情景下的分账户的存量业务和未来新业务现金流的预测数据；
（二）分账户的负债成本信息，包括但不限于最低保证利率、分红策略、万能结算策略；
（三）风险偏好、容忍度与限额，资本要求等其他约束条件</t>
  </si>
  <si>
    <t>1.1.1</t>
  </si>
  <si>
    <t>1.1.2</t>
  </si>
  <si>
    <t>1.1.3</t>
  </si>
  <si>
    <t>1.1.4</t>
  </si>
  <si>
    <t>1.1.5</t>
  </si>
  <si>
    <t>1.1.6</t>
  </si>
  <si>
    <t>1.2.1</t>
  </si>
  <si>
    <t>1.2.2</t>
  </si>
  <si>
    <t>1.2.3</t>
  </si>
  <si>
    <t>1.2.4</t>
  </si>
  <si>
    <t>1.2.5</t>
  </si>
  <si>
    <t>1.2.6</t>
  </si>
  <si>
    <t>1.2.7</t>
  </si>
  <si>
    <t>1.2.8</t>
  </si>
  <si>
    <t>1.3.1</t>
  </si>
  <si>
    <t>1.3.2</t>
  </si>
  <si>
    <t>1.3.3</t>
  </si>
  <si>
    <t>1.3.4</t>
  </si>
  <si>
    <t>1.3.5</t>
  </si>
  <si>
    <t>1.3.6</t>
  </si>
  <si>
    <t>1.3.7</t>
  </si>
  <si>
    <t>1.3.8</t>
  </si>
  <si>
    <t>1.3.9</t>
  </si>
  <si>
    <t>1.3.10</t>
  </si>
  <si>
    <t>1.3.11</t>
  </si>
  <si>
    <t>1.3.12</t>
  </si>
  <si>
    <t>1.3.13</t>
  </si>
  <si>
    <t>1.4.1</t>
  </si>
  <si>
    <t>1.4.2</t>
  </si>
  <si>
    <t>1.4.3</t>
  </si>
  <si>
    <t>1.4.4</t>
  </si>
  <si>
    <t>1.4.5-提升要求</t>
  </si>
  <si>
    <t>1.4.6-提升要求</t>
  </si>
  <si>
    <t>1.5.1</t>
  </si>
  <si>
    <t>1.5.2</t>
  </si>
  <si>
    <t>“制度健全性”的权重为30%，“遵循有效性”的权重为70%</t>
  </si>
  <si>
    <t>延伸评估</t>
  </si>
  <si>
    <t>2.2.14</t>
  </si>
  <si>
    <t>2.2.13</t>
  </si>
  <si>
    <t>2.2.12</t>
  </si>
  <si>
    <t>2.2.11</t>
  </si>
  <si>
    <t>2.2.10</t>
  </si>
  <si>
    <t>2.2.9</t>
  </si>
  <si>
    <t>2.2.8</t>
  </si>
  <si>
    <t>2.2.7</t>
  </si>
  <si>
    <t>2.2.6</t>
  </si>
  <si>
    <t>2.2.5</t>
  </si>
  <si>
    <t>2.2.4</t>
  </si>
  <si>
    <t>2.2.3</t>
  </si>
  <si>
    <t>2.2.2</t>
  </si>
  <si>
    <t>2.2.1</t>
  </si>
  <si>
    <t>2.1.12</t>
  </si>
  <si>
    <t>2.1.11</t>
  </si>
  <si>
    <t>2.1.10</t>
  </si>
  <si>
    <t>2.1.9</t>
  </si>
  <si>
    <t>2.1.8</t>
  </si>
  <si>
    <t>2.1.7</t>
  </si>
  <si>
    <t>2.1.6</t>
  </si>
  <si>
    <t>2.1.5</t>
  </si>
  <si>
    <t>2.1.4</t>
  </si>
  <si>
    <t>2.1.3</t>
  </si>
  <si>
    <t>2.1.2</t>
  </si>
  <si>
    <t>2.1.1</t>
  </si>
  <si>
    <t>3.1.1</t>
  </si>
  <si>
    <t>3.1.2</t>
  </si>
  <si>
    <t>3.1.3</t>
  </si>
  <si>
    <t>3.1.4</t>
  </si>
  <si>
    <t>3.1.5</t>
  </si>
  <si>
    <t>3.1.6</t>
  </si>
  <si>
    <t>3.1.7</t>
  </si>
  <si>
    <t>3.1.8</t>
  </si>
  <si>
    <t>3.1.9</t>
  </si>
  <si>
    <t>3.1.10</t>
  </si>
  <si>
    <t>3.1.11</t>
  </si>
  <si>
    <t>3.1.12</t>
  </si>
  <si>
    <t>3.1.13-提升要求</t>
  </si>
  <si>
    <t>3.1.14-提升要求</t>
  </si>
  <si>
    <t>3.1.15-提升要求</t>
  </si>
  <si>
    <t>3.2.1</t>
  </si>
  <si>
    <t>3.2.2</t>
  </si>
  <si>
    <t>3.2.3</t>
  </si>
  <si>
    <t>3.2.4</t>
  </si>
  <si>
    <t>3.2.5</t>
  </si>
  <si>
    <t>3.2.6</t>
  </si>
  <si>
    <t>3.2.7</t>
  </si>
  <si>
    <t>3.2.8</t>
  </si>
  <si>
    <t>3.2.9</t>
  </si>
  <si>
    <t>3.2.10-提升要求</t>
  </si>
  <si>
    <t>4.1.1</t>
  </si>
  <si>
    <t>4.1.2</t>
  </si>
  <si>
    <t>4.1.3</t>
  </si>
  <si>
    <t>4.1.4</t>
  </si>
  <si>
    <t>4.1.5</t>
  </si>
  <si>
    <t>4.1.6</t>
  </si>
  <si>
    <t>4.1.7</t>
  </si>
  <si>
    <t>4.1.8</t>
  </si>
  <si>
    <t>4.1.9</t>
  </si>
  <si>
    <t>4.1.10-提升要求</t>
  </si>
  <si>
    <t>4.1.11-提升要求</t>
  </si>
  <si>
    <t>4.1.12-提升要求</t>
  </si>
  <si>
    <t>5.1.1</t>
  </si>
  <si>
    <t>5.1.2</t>
  </si>
  <si>
    <t>5.1.3</t>
  </si>
  <si>
    <t>5.1.4</t>
  </si>
  <si>
    <t>5.1.5</t>
  </si>
  <si>
    <t>5.1.6</t>
  </si>
  <si>
    <t>5.1.7</t>
  </si>
  <si>
    <t>5.1.8</t>
  </si>
  <si>
    <t>八、保险公司资产负债管理量化评估报告存在重大纰漏，反映出公司在管理流程、模型构建等环节存在重大缺陷的，监管机构可对公司自评估和监管评估后的最终评分结果进行额外扣分，最高不超过10分。</t>
    <phoneticPr fontId="7" type="noConversion"/>
  </si>
  <si>
    <t>九、“封面”中的公司总资产应填写上一年度末经审计的总资产，单位为亿元，无需保留小数点后的数值。</t>
    <phoneticPr fontId="7" type="noConversion"/>
  </si>
  <si>
    <t>董事会应当审批对公司资产负债匹配状况可能造成重大影响的产品，包括但不限于根据银保监会相关要求须由董事会审批的产品</t>
  </si>
  <si>
    <t>专业委员会应当审议对公司资产负债匹配状况可能造成重大影响的产品，包括但不限于根据银保监会相关要求须由董事会审批的产品，向董事会提出审批建议</t>
  </si>
  <si>
    <t>执行委员会至少一名公司级负责人以及至少两名资产负债管理各相关职能部门的负责人，每年应当至少参加一次由银保监会组织或认可的资产负债管理相关培训</t>
  </si>
  <si>
    <t>保险公司应当按照银保监会相关规定实行资产配置分账户管理</t>
  </si>
  <si>
    <t>保险公司应当建立资产负债管理回溯机制，每年就业务规划和资产配置计划与实际经营情况进行回溯分析，相关回溯分析应当纳入年度资产负债管理报告。回溯分析的内容包括但不限于：
（一） 分账户的预期保费收入与实际保费收入的偏差；
（二） 大类资产长期收益率假设与实际大类资产长期收益率的偏差，分账户的预期资产配置比例与实际资产配置比例的偏差，分账户的预期投资收益率与实际投资收益率的偏差，其中，计算大类资产长期收益率的期限和方法由公司自行确定</t>
    <phoneticPr fontId="7" type="noConversion"/>
  </si>
  <si>
    <t>保险公司应当依据《保险资产负债管理监管规则第5号：资产负债管理报告》的相关要求，编制资产负债管理季度报告，经董事长、总经理（或具有相同职权的公司高级管理人员）签字后，报送银保监会</t>
    <phoneticPr fontId="7" type="noConversion"/>
  </si>
  <si>
    <t>保险公司应当依据《保险资产负债管理监管规则第5号：资产负债管理报告》的相关要求，编制资产负债管理年度报告，提交董事会审批，经董事长、总经理（或具有相同职权的公司高级管理人员）、财务负责人、精算负责人、投资负责人、首席风险官和合规负责人签字后，报送银保监会</t>
    <phoneticPr fontId="7" type="noConversion"/>
  </si>
  <si>
    <t>保险公司应当依据《保险资产负债管理监管规则第5号：资产负债管理报告》的相关要求，按时向银保监会报送资产负债管理季度报告与资产负债管理年度报告</t>
    <phoneticPr fontId="7" type="noConversion"/>
  </si>
  <si>
    <t>（12）=（9）+（11）</t>
  </si>
  <si>
    <t>制度健全性评分说明</t>
  </si>
  <si>
    <t>制度健全性评分依据</t>
  </si>
  <si>
    <t>遵循有效性评分说明</t>
  </si>
  <si>
    <t>遵循有效性评分依据</t>
  </si>
</sst>
</file>

<file path=xl/styles.xml><?xml version="1.0" encoding="utf-8"?>
<styleSheet xmlns="http://schemas.openxmlformats.org/spreadsheetml/2006/main" xmlns:mc="http://schemas.openxmlformats.org/markup-compatibility/2006" xmlns:x14ac="http://schemas.microsoft.com/office/spreadsheetml/2009/9/ac" mc:Ignorable="x14ac">
  <fonts count="28">
    <font>
      <sz val="11"/>
      <color theme="1"/>
      <name val="Calibri"/>
      <family val="2"/>
      <charset val="134"/>
      <scheme val="minor"/>
    </font>
    <font>
      <sz val="11"/>
      <color theme="1"/>
      <name val="Calibri"/>
      <family val="2"/>
      <scheme val="minor"/>
    </font>
    <font>
      <sz val="11"/>
      <color theme="1"/>
      <name val="Calibri"/>
      <family val="2"/>
      <scheme val="minor"/>
    </font>
    <font>
      <sz val="11"/>
      <color theme="1"/>
      <name val="Calibri"/>
      <family val="2"/>
    </font>
    <font>
      <b/>
      <sz val="10.5"/>
      <color rgb="FF000000"/>
      <name val="微软雅黑"/>
      <family val="2"/>
      <charset val="134"/>
    </font>
    <font>
      <sz val="10.5"/>
      <color rgb="FF000000"/>
      <name val="微软雅黑"/>
      <family val="2"/>
      <charset val="134"/>
    </font>
    <font>
      <sz val="9"/>
      <color rgb="FF000000"/>
      <name val="微软雅黑"/>
      <family val="2"/>
      <charset val="134"/>
    </font>
    <font>
      <sz val="9"/>
      <name val="Calibri"/>
      <family val="2"/>
      <charset val="134"/>
      <scheme val="minor"/>
    </font>
    <font>
      <sz val="10.5"/>
      <color theme="1"/>
      <name val="微软雅黑"/>
      <family val="2"/>
      <charset val="134"/>
    </font>
    <font>
      <b/>
      <sz val="14"/>
      <color theme="1"/>
      <name val="微软雅黑"/>
      <family val="2"/>
      <charset val="134"/>
    </font>
    <font>
      <b/>
      <sz val="20"/>
      <color rgb="FF000000"/>
      <name val="黑体"/>
      <family val="3"/>
      <charset val="134"/>
    </font>
    <font>
      <sz val="10"/>
      <color theme="1"/>
      <name val="Arial"/>
      <family val="2"/>
    </font>
    <font>
      <b/>
      <sz val="18"/>
      <color theme="1"/>
      <name val="Arial"/>
      <family val="2"/>
    </font>
    <font>
      <b/>
      <sz val="18"/>
      <color theme="1"/>
      <name val="宋体"/>
      <family val="3"/>
      <charset val="134"/>
    </font>
    <font>
      <sz val="16"/>
      <color theme="1"/>
      <name val="Arial"/>
      <family val="2"/>
    </font>
    <font>
      <sz val="9"/>
      <name val="Calibri"/>
      <family val="3"/>
      <charset val="134"/>
      <scheme val="minor"/>
    </font>
    <font>
      <b/>
      <sz val="18"/>
      <color theme="1"/>
      <name val="黑体"/>
      <family val="3"/>
      <charset val="134"/>
    </font>
    <font>
      <sz val="16"/>
      <color rgb="FF000000"/>
      <name val="仿宋_GB2312"/>
      <family val="3"/>
      <charset val="134"/>
    </font>
    <font>
      <sz val="11"/>
      <color theme="1"/>
      <name val="微软雅黑"/>
      <family val="2"/>
      <charset val="134"/>
    </font>
    <font>
      <sz val="16"/>
      <color theme="1"/>
      <name val="仿宋_GB2312"/>
      <family val="3"/>
      <charset val="134"/>
    </font>
    <font>
      <b/>
      <sz val="20"/>
      <color rgb="FF000000"/>
      <name val="微软雅黑"/>
      <family val="2"/>
      <charset val="134"/>
    </font>
    <font>
      <b/>
      <sz val="11"/>
      <color rgb="FF000000"/>
      <name val="微软雅黑"/>
      <family val="2"/>
      <charset val="134"/>
    </font>
    <font>
      <b/>
      <sz val="11"/>
      <color theme="1"/>
      <name val="微软雅黑"/>
      <family val="2"/>
      <charset val="134"/>
    </font>
    <font>
      <b/>
      <sz val="12"/>
      <color rgb="FF000000"/>
      <name val="微软雅黑"/>
      <family val="2"/>
      <charset val="134"/>
    </font>
    <font>
      <sz val="14"/>
      <color rgb="FF000000"/>
      <name val="微软雅黑"/>
      <family val="2"/>
      <charset val="134"/>
    </font>
    <font>
      <sz val="16"/>
      <color theme="1"/>
      <name val="仿宋"/>
      <family val="3"/>
      <charset val="134"/>
    </font>
    <font>
      <b/>
      <sz val="22"/>
      <color theme="1"/>
      <name val="宋体"/>
      <family val="3"/>
      <charset val="134"/>
    </font>
    <font>
      <sz val="16"/>
      <color theme="1"/>
      <name val="楷体"/>
      <family val="3"/>
      <charset val="134"/>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C000"/>
        <bgColor indexed="64"/>
      </patternFill>
    </fill>
    <fill>
      <patternFill patternType="solid">
        <fgColor rgb="FFD9D9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4">
    <xf numFmtId="0" fontId="0" fillId="0" borderId="0">
      <alignment vertical="center"/>
    </xf>
    <xf numFmtId="0" fontId="11" fillId="0" borderId="0"/>
    <xf numFmtId="0" fontId="2" fillId="0" borderId="0"/>
    <xf numFmtId="0" fontId="1" fillId="0" borderId="0"/>
  </cellStyleXfs>
  <cellXfs count="120">
    <xf numFmtId="0" fontId="0" fillId="0" borderId="0" xfId="0">
      <alignment vertical="center"/>
    </xf>
    <xf numFmtId="0" fontId="0" fillId="2" borderId="0" xfId="0" applyFill="1">
      <alignment vertical="center"/>
    </xf>
    <xf numFmtId="0" fontId="9" fillId="2" borderId="0" xfId="0" applyFont="1" applyFill="1">
      <alignment vertical="center"/>
    </xf>
    <xf numFmtId="0" fontId="0" fillId="2" borderId="0" xfId="0" applyFill="1" applyAlignment="1">
      <alignment vertical="center" wrapText="1"/>
    </xf>
    <xf numFmtId="0" fontId="5"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5" fillId="3" borderId="1" xfId="0" applyFont="1" applyFill="1" applyBorder="1" applyAlignment="1">
      <alignment vertical="center" wrapText="1"/>
    </xf>
    <xf numFmtId="0" fontId="6"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2" borderId="1" xfId="0" applyFont="1" applyFill="1" applyBorder="1" applyAlignment="1">
      <alignment horizontal="justify" vertical="center" wrapText="1"/>
    </xf>
    <xf numFmtId="0" fontId="18" fillId="2" borderId="0" xfId="0" applyFont="1" applyFill="1">
      <alignment vertical="center"/>
    </xf>
    <xf numFmtId="0" fontId="11" fillId="2" borderId="0" xfId="1" applyFill="1"/>
    <xf numFmtId="0" fontId="12" fillId="2" borderId="0" xfId="1" applyFont="1" applyFill="1" applyAlignment="1">
      <alignment vertical="center"/>
    </xf>
    <xf numFmtId="0" fontId="14" fillId="2" borderId="0" xfId="1" applyFont="1" applyFill="1" applyAlignment="1">
      <alignment vertical="center"/>
    </xf>
    <xf numFmtId="0" fontId="16" fillId="2" borderId="0" xfId="0" applyFont="1" applyFill="1" applyAlignment="1">
      <alignment horizontal="center" vertical="center"/>
    </xf>
    <xf numFmtId="0" fontId="0" fillId="2" borderId="0" xfId="0" applyFill="1" applyAlignment="1"/>
    <xf numFmtId="0" fontId="17" fillId="2" borderId="0" xfId="0" applyFont="1" applyFill="1" applyAlignment="1">
      <alignment horizontal="justify" vertical="center"/>
    </xf>
    <xf numFmtId="0" fontId="19" fillId="2" borderId="0" xfId="0" applyFont="1" applyFill="1" applyAlignment="1"/>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5" borderId="1" xfId="0" applyFont="1" applyFill="1" applyBorder="1" applyAlignment="1">
      <alignment vertical="center" wrapText="1"/>
    </xf>
    <xf numFmtId="0" fontId="5" fillId="5" borderId="1" xfId="0" applyFont="1" applyFill="1" applyBorder="1" applyAlignment="1">
      <alignment vertical="center" wrapText="1"/>
    </xf>
    <xf numFmtId="0" fontId="5" fillId="0" borderId="1" xfId="0" applyFont="1" applyBorder="1">
      <alignment vertical="center"/>
    </xf>
    <xf numFmtId="0" fontId="0" fillId="5" borderId="1" xfId="0" applyFill="1" applyBorder="1">
      <alignment vertical="center"/>
    </xf>
    <xf numFmtId="0" fontId="4" fillId="5" borderId="1" xfId="0" applyFont="1" applyFill="1" applyBorder="1" applyAlignment="1">
      <alignment vertical="center"/>
    </xf>
    <xf numFmtId="0" fontId="4" fillId="6" borderId="1" xfId="0" applyFont="1" applyFill="1" applyBorder="1" applyAlignment="1">
      <alignment horizontal="center" vertical="center" wrapText="1"/>
    </xf>
    <xf numFmtId="0" fontId="5" fillId="6" borderId="1" xfId="0" applyFont="1" applyFill="1" applyBorder="1" applyAlignment="1">
      <alignment vertical="center" wrapText="1"/>
    </xf>
    <xf numFmtId="0" fontId="6" fillId="6" borderId="1" xfId="0" applyFont="1" applyFill="1" applyBorder="1" applyAlignment="1">
      <alignment horizontal="center" vertical="center" wrapText="1"/>
    </xf>
    <xf numFmtId="0" fontId="8" fillId="0" borderId="1" xfId="0" applyFont="1" applyBorder="1" applyAlignment="1">
      <alignment vertical="center" wrapText="1"/>
    </xf>
    <xf numFmtId="0" fontId="3" fillId="6" borderId="1" xfId="0" applyFont="1" applyFill="1" applyBorder="1" applyAlignment="1">
      <alignment vertical="center" wrapText="1"/>
    </xf>
    <xf numFmtId="0" fontId="21" fillId="2" borderId="1" xfId="0" applyFont="1" applyFill="1" applyBorder="1" applyAlignment="1">
      <alignment horizontal="center" vertical="center"/>
    </xf>
    <xf numFmtId="0" fontId="22" fillId="2" borderId="1" xfId="0" applyFont="1" applyFill="1" applyBorder="1">
      <alignment vertical="center"/>
    </xf>
    <xf numFmtId="0" fontId="22" fillId="2" borderId="1" xfId="0" applyFont="1" applyFill="1" applyBorder="1" applyAlignment="1">
      <alignment horizontal="center" vertical="center"/>
    </xf>
    <xf numFmtId="49" fontId="22" fillId="2" borderId="1" xfId="0" applyNumberFormat="1" applyFont="1" applyFill="1" applyBorder="1" applyAlignment="1">
      <alignment horizontal="center" vertical="center"/>
    </xf>
    <xf numFmtId="0" fontId="23" fillId="2" borderId="1" xfId="0" applyFont="1" applyFill="1" applyBorder="1" applyAlignment="1">
      <alignment horizontal="center" vertical="center"/>
    </xf>
    <xf numFmtId="9" fontId="23" fillId="2" borderId="1" xfId="0" applyNumberFormat="1" applyFont="1" applyFill="1" applyBorder="1" applyAlignment="1">
      <alignment horizontal="center" vertical="center"/>
    </xf>
    <xf numFmtId="0" fontId="4" fillId="5" borderId="1" xfId="0" applyFont="1" applyFill="1" applyBorder="1" applyAlignment="1">
      <alignment horizontal="center" vertical="center"/>
    </xf>
    <xf numFmtId="0" fontId="24" fillId="5" borderId="1" xfId="0" applyFont="1" applyFill="1" applyBorder="1" applyAlignment="1">
      <alignment horizontal="center" vertical="center"/>
    </xf>
    <xf numFmtId="0" fontId="23" fillId="5" borderId="1" xfId="0" applyFont="1" applyFill="1" applyBorder="1" applyAlignment="1">
      <alignment horizontal="center" vertical="center"/>
    </xf>
    <xf numFmtId="9" fontId="23" fillId="5" borderId="1" xfId="0" applyNumberFormat="1" applyFont="1" applyFill="1" applyBorder="1" applyAlignment="1">
      <alignment horizontal="center" vertical="center"/>
    </xf>
    <xf numFmtId="2" fontId="23" fillId="2" borderId="1" xfId="0" applyNumberFormat="1" applyFont="1" applyFill="1" applyBorder="1" applyAlignment="1">
      <alignment horizontal="center" vertical="center"/>
    </xf>
    <xf numFmtId="2" fontId="23" fillId="5"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0" fontId="22" fillId="2" borderId="1" xfId="0" quotePrefix="1" applyFont="1" applyFill="1" applyBorder="1" applyAlignment="1">
      <alignment horizontal="center" vertical="center"/>
    </xf>
    <xf numFmtId="0" fontId="4" fillId="0" borderId="1" xfId="0" applyFont="1" applyBorder="1" applyAlignment="1">
      <alignment horizontal="center" vertical="center" wrapText="1"/>
    </xf>
    <xf numFmtId="0" fontId="25" fillId="2" borderId="0" xfId="1" applyFont="1" applyFill="1" applyAlignment="1">
      <alignment vertical="top"/>
    </xf>
    <xf numFmtId="0" fontId="26" fillId="2" borderId="0" xfId="1" applyFont="1" applyFill="1" applyAlignment="1">
      <alignment horizontal="center" vertical="center" wrapText="1"/>
    </xf>
    <xf numFmtId="0" fontId="27" fillId="2" borderId="0" xfId="1" applyFont="1" applyFill="1" applyBorder="1" applyAlignment="1">
      <alignment horizontal="left" vertical="center"/>
    </xf>
    <xf numFmtId="0" fontId="4" fillId="0" borderId="1" xfId="0" applyFont="1" applyBorder="1" applyAlignment="1">
      <alignment horizontal="center" vertical="center" wrapText="1"/>
    </xf>
    <xf numFmtId="0" fontId="0" fillId="2" borderId="0" xfId="0" applyFill="1">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5" borderId="1" xfId="0" applyFont="1" applyFill="1" applyBorder="1" applyAlignment="1">
      <alignment vertical="center" wrapText="1"/>
    </xf>
    <xf numFmtId="0" fontId="0" fillId="2" borderId="0" xfId="0" applyFill="1">
      <alignment vertical="center"/>
    </xf>
    <xf numFmtId="0" fontId="4"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0" fillId="2" borderId="0" xfId="0" applyFill="1">
      <alignment vertical="center"/>
    </xf>
    <xf numFmtId="0" fontId="4"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0" fillId="2" borderId="0" xfId="0" applyFill="1">
      <alignment vertical="center"/>
    </xf>
    <xf numFmtId="0" fontId="5"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5" borderId="1" xfId="0" applyFont="1" applyFill="1" applyBorder="1" applyAlignment="1">
      <alignment horizontal="center" vertical="center" wrapText="1"/>
    </xf>
    <xf numFmtId="0" fontId="13" fillId="2" borderId="0" xfId="1" applyFont="1" applyFill="1" applyAlignment="1">
      <alignment horizontal="center" vertical="center"/>
    </xf>
    <xf numFmtId="0" fontId="4" fillId="2" borderId="2"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3" xfId="0" applyFont="1" applyFill="1" applyBorder="1" applyAlignment="1">
      <alignment horizontal="center" vertical="center"/>
    </xf>
    <xf numFmtId="0" fontId="20" fillId="2" borderId="13" xfId="0" applyFont="1" applyFill="1" applyBorder="1" applyAlignment="1">
      <alignment horizontal="center" vertical="center" wrapText="1"/>
    </xf>
    <xf numFmtId="0" fontId="4" fillId="2" borderId="1" xfId="0" applyFont="1" applyFill="1" applyBorder="1" applyAlignment="1">
      <alignment horizontal="center" vertical="center"/>
    </xf>
    <xf numFmtId="0" fontId="21" fillId="2" borderId="4"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21"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3" borderId="7"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5" borderId="7"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cellXfs>
  <cellStyles count="4">
    <cellStyle name="Normal" xfId="0" builtinId="0"/>
    <cellStyle name="Normal 2" xfId="1"/>
    <cellStyle name="Normal 3" xfId="2"/>
    <cellStyle name="Normal 3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zoomScale="80" zoomScaleNormal="80" workbookViewId="0">
      <selection activeCell="C7" sqref="C7"/>
    </sheetView>
  </sheetViews>
  <sheetFormatPr defaultRowHeight="12.5"/>
  <cols>
    <col min="1" max="1" width="94.1796875" style="12" customWidth="1"/>
    <col min="2" max="2" width="4.1796875" style="12" customWidth="1"/>
    <col min="3" max="6" width="9.08984375" style="12" customWidth="1"/>
    <col min="7" max="256" width="9" style="12"/>
    <col min="257" max="257" width="94.1796875" style="12" customWidth="1"/>
    <col min="258" max="258" width="4.1796875" style="12" customWidth="1"/>
    <col min="259" max="262" width="0" style="12" hidden="1" customWidth="1"/>
    <col min="263" max="512" width="9" style="12"/>
    <col min="513" max="513" width="94.1796875" style="12" customWidth="1"/>
    <col min="514" max="514" width="4.1796875" style="12" customWidth="1"/>
    <col min="515" max="518" width="0" style="12" hidden="1" customWidth="1"/>
    <col min="519" max="768" width="9" style="12"/>
    <col min="769" max="769" width="94.1796875" style="12" customWidth="1"/>
    <col min="770" max="770" width="4.1796875" style="12" customWidth="1"/>
    <col min="771" max="774" width="0" style="12" hidden="1" customWidth="1"/>
    <col min="775" max="1024" width="9" style="12"/>
    <col min="1025" max="1025" width="94.1796875" style="12" customWidth="1"/>
    <col min="1026" max="1026" width="4.1796875" style="12" customWidth="1"/>
    <col min="1027" max="1030" width="0" style="12" hidden="1" customWidth="1"/>
    <col min="1031" max="1280" width="9" style="12"/>
    <col min="1281" max="1281" width="94.1796875" style="12" customWidth="1"/>
    <col min="1282" max="1282" width="4.1796875" style="12" customWidth="1"/>
    <col min="1283" max="1286" width="0" style="12" hidden="1" customWidth="1"/>
    <col min="1287" max="1536" width="9" style="12"/>
    <col min="1537" max="1537" width="94.1796875" style="12" customWidth="1"/>
    <col min="1538" max="1538" width="4.1796875" style="12" customWidth="1"/>
    <col min="1539" max="1542" width="0" style="12" hidden="1" customWidth="1"/>
    <col min="1543" max="1792" width="9" style="12"/>
    <col min="1793" max="1793" width="94.1796875" style="12" customWidth="1"/>
    <col min="1794" max="1794" width="4.1796875" style="12" customWidth="1"/>
    <col min="1795" max="1798" width="0" style="12" hidden="1" customWidth="1"/>
    <col min="1799" max="2048" width="9" style="12"/>
    <col min="2049" max="2049" width="94.1796875" style="12" customWidth="1"/>
    <col min="2050" max="2050" width="4.1796875" style="12" customWidth="1"/>
    <col min="2051" max="2054" width="0" style="12" hidden="1" customWidth="1"/>
    <col min="2055" max="2304" width="9" style="12"/>
    <col min="2305" max="2305" width="94.1796875" style="12" customWidth="1"/>
    <col min="2306" max="2306" width="4.1796875" style="12" customWidth="1"/>
    <col min="2307" max="2310" width="0" style="12" hidden="1" customWidth="1"/>
    <col min="2311" max="2560" width="9" style="12"/>
    <col min="2561" max="2561" width="94.1796875" style="12" customWidth="1"/>
    <col min="2562" max="2562" width="4.1796875" style="12" customWidth="1"/>
    <col min="2563" max="2566" width="0" style="12" hidden="1" customWidth="1"/>
    <col min="2567" max="2816" width="9" style="12"/>
    <col min="2817" max="2817" width="94.1796875" style="12" customWidth="1"/>
    <col min="2818" max="2818" width="4.1796875" style="12" customWidth="1"/>
    <col min="2819" max="2822" width="0" style="12" hidden="1" customWidth="1"/>
    <col min="2823" max="3072" width="9" style="12"/>
    <col min="3073" max="3073" width="94.1796875" style="12" customWidth="1"/>
    <col min="3074" max="3074" width="4.1796875" style="12" customWidth="1"/>
    <col min="3075" max="3078" width="0" style="12" hidden="1" customWidth="1"/>
    <col min="3079" max="3328" width="9" style="12"/>
    <col min="3329" max="3329" width="94.1796875" style="12" customWidth="1"/>
    <col min="3330" max="3330" width="4.1796875" style="12" customWidth="1"/>
    <col min="3331" max="3334" width="0" style="12" hidden="1" customWidth="1"/>
    <col min="3335" max="3584" width="9" style="12"/>
    <col min="3585" max="3585" width="94.1796875" style="12" customWidth="1"/>
    <col min="3586" max="3586" width="4.1796875" style="12" customWidth="1"/>
    <col min="3587" max="3590" width="0" style="12" hidden="1" customWidth="1"/>
    <col min="3591" max="3840" width="9" style="12"/>
    <col min="3841" max="3841" width="94.1796875" style="12" customWidth="1"/>
    <col min="3842" max="3842" width="4.1796875" style="12" customWidth="1"/>
    <col min="3843" max="3846" width="0" style="12" hidden="1" customWidth="1"/>
    <col min="3847" max="4096" width="9" style="12"/>
    <col min="4097" max="4097" width="94.1796875" style="12" customWidth="1"/>
    <col min="4098" max="4098" width="4.1796875" style="12" customWidth="1"/>
    <col min="4099" max="4102" width="0" style="12" hidden="1" customWidth="1"/>
    <col min="4103" max="4352" width="9" style="12"/>
    <col min="4353" max="4353" width="94.1796875" style="12" customWidth="1"/>
    <col min="4354" max="4354" width="4.1796875" style="12" customWidth="1"/>
    <col min="4355" max="4358" width="0" style="12" hidden="1" customWidth="1"/>
    <col min="4359" max="4608" width="9" style="12"/>
    <col min="4609" max="4609" width="94.1796875" style="12" customWidth="1"/>
    <col min="4610" max="4610" width="4.1796875" style="12" customWidth="1"/>
    <col min="4611" max="4614" width="0" style="12" hidden="1" customWidth="1"/>
    <col min="4615" max="4864" width="9" style="12"/>
    <col min="4865" max="4865" width="94.1796875" style="12" customWidth="1"/>
    <col min="4866" max="4866" width="4.1796875" style="12" customWidth="1"/>
    <col min="4867" max="4870" width="0" style="12" hidden="1" customWidth="1"/>
    <col min="4871" max="5120" width="9" style="12"/>
    <col min="5121" max="5121" width="94.1796875" style="12" customWidth="1"/>
    <col min="5122" max="5122" width="4.1796875" style="12" customWidth="1"/>
    <col min="5123" max="5126" width="0" style="12" hidden="1" customWidth="1"/>
    <col min="5127" max="5376" width="9" style="12"/>
    <col min="5377" max="5377" width="94.1796875" style="12" customWidth="1"/>
    <col min="5378" max="5378" width="4.1796875" style="12" customWidth="1"/>
    <col min="5379" max="5382" width="0" style="12" hidden="1" customWidth="1"/>
    <col min="5383" max="5632" width="9" style="12"/>
    <col min="5633" max="5633" width="94.1796875" style="12" customWidth="1"/>
    <col min="5634" max="5634" width="4.1796875" style="12" customWidth="1"/>
    <col min="5635" max="5638" width="0" style="12" hidden="1" customWidth="1"/>
    <col min="5639" max="5888" width="9" style="12"/>
    <col min="5889" max="5889" width="94.1796875" style="12" customWidth="1"/>
    <col min="5890" max="5890" width="4.1796875" style="12" customWidth="1"/>
    <col min="5891" max="5894" width="0" style="12" hidden="1" customWidth="1"/>
    <col min="5895" max="6144" width="9" style="12"/>
    <col min="6145" max="6145" width="94.1796875" style="12" customWidth="1"/>
    <col min="6146" max="6146" width="4.1796875" style="12" customWidth="1"/>
    <col min="6147" max="6150" width="0" style="12" hidden="1" customWidth="1"/>
    <col min="6151" max="6400" width="9" style="12"/>
    <col min="6401" max="6401" width="94.1796875" style="12" customWidth="1"/>
    <col min="6402" max="6402" width="4.1796875" style="12" customWidth="1"/>
    <col min="6403" max="6406" width="0" style="12" hidden="1" customWidth="1"/>
    <col min="6407" max="6656" width="9" style="12"/>
    <col min="6657" max="6657" width="94.1796875" style="12" customWidth="1"/>
    <col min="6658" max="6658" width="4.1796875" style="12" customWidth="1"/>
    <col min="6659" max="6662" width="0" style="12" hidden="1" customWidth="1"/>
    <col min="6663" max="6912" width="9" style="12"/>
    <col min="6913" max="6913" width="94.1796875" style="12" customWidth="1"/>
    <col min="6914" max="6914" width="4.1796875" style="12" customWidth="1"/>
    <col min="6915" max="6918" width="0" style="12" hidden="1" customWidth="1"/>
    <col min="6919" max="7168" width="9" style="12"/>
    <col min="7169" max="7169" width="94.1796875" style="12" customWidth="1"/>
    <col min="7170" max="7170" width="4.1796875" style="12" customWidth="1"/>
    <col min="7171" max="7174" width="0" style="12" hidden="1" customWidth="1"/>
    <col min="7175" max="7424" width="9" style="12"/>
    <col min="7425" max="7425" width="94.1796875" style="12" customWidth="1"/>
    <col min="7426" max="7426" width="4.1796875" style="12" customWidth="1"/>
    <col min="7427" max="7430" width="0" style="12" hidden="1" customWidth="1"/>
    <col min="7431" max="7680" width="9" style="12"/>
    <col min="7681" max="7681" width="94.1796875" style="12" customWidth="1"/>
    <col min="7682" max="7682" width="4.1796875" style="12" customWidth="1"/>
    <col min="7683" max="7686" width="0" style="12" hidden="1" customWidth="1"/>
    <col min="7687" max="7936" width="9" style="12"/>
    <col min="7937" max="7937" width="94.1796875" style="12" customWidth="1"/>
    <col min="7938" max="7938" width="4.1796875" style="12" customWidth="1"/>
    <col min="7939" max="7942" width="0" style="12" hidden="1" customWidth="1"/>
    <col min="7943" max="8192" width="9" style="12"/>
    <col min="8193" max="8193" width="94.1796875" style="12" customWidth="1"/>
    <col min="8194" max="8194" width="4.1796875" style="12" customWidth="1"/>
    <col min="8195" max="8198" width="0" style="12" hidden="1" customWidth="1"/>
    <col min="8199" max="8448" width="9" style="12"/>
    <col min="8449" max="8449" width="94.1796875" style="12" customWidth="1"/>
    <col min="8450" max="8450" width="4.1796875" style="12" customWidth="1"/>
    <col min="8451" max="8454" width="0" style="12" hidden="1" customWidth="1"/>
    <col min="8455" max="8704" width="9" style="12"/>
    <col min="8705" max="8705" width="94.1796875" style="12" customWidth="1"/>
    <col min="8706" max="8706" width="4.1796875" style="12" customWidth="1"/>
    <col min="8707" max="8710" width="0" style="12" hidden="1" customWidth="1"/>
    <col min="8711" max="8960" width="9" style="12"/>
    <col min="8961" max="8961" width="94.1796875" style="12" customWidth="1"/>
    <col min="8962" max="8962" width="4.1796875" style="12" customWidth="1"/>
    <col min="8963" max="8966" width="0" style="12" hidden="1" customWidth="1"/>
    <col min="8967" max="9216" width="9" style="12"/>
    <col min="9217" max="9217" width="94.1796875" style="12" customWidth="1"/>
    <col min="9218" max="9218" width="4.1796875" style="12" customWidth="1"/>
    <col min="9219" max="9222" width="0" style="12" hidden="1" customWidth="1"/>
    <col min="9223" max="9472" width="9" style="12"/>
    <col min="9473" max="9473" width="94.1796875" style="12" customWidth="1"/>
    <col min="9474" max="9474" width="4.1796875" style="12" customWidth="1"/>
    <col min="9475" max="9478" width="0" style="12" hidden="1" customWidth="1"/>
    <col min="9479" max="9728" width="9" style="12"/>
    <col min="9729" max="9729" width="94.1796875" style="12" customWidth="1"/>
    <col min="9730" max="9730" width="4.1796875" style="12" customWidth="1"/>
    <col min="9731" max="9734" width="0" style="12" hidden="1" customWidth="1"/>
    <col min="9735" max="9984" width="9" style="12"/>
    <col min="9985" max="9985" width="94.1796875" style="12" customWidth="1"/>
    <col min="9986" max="9986" width="4.1796875" style="12" customWidth="1"/>
    <col min="9987" max="9990" width="0" style="12" hidden="1" customWidth="1"/>
    <col min="9991" max="10240" width="9" style="12"/>
    <col min="10241" max="10241" width="94.1796875" style="12" customWidth="1"/>
    <col min="10242" max="10242" width="4.1796875" style="12" customWidth="1"/>
    <col min="10243" max="10246" width="0" style="12" hidden="1" customWidth="1"/>
    <col min="10247" max="10496" width="9" style="12"/>
    <col min="10497" max="10497" width="94.1796875" style="12" customWidth="1"/>
    <col min="10498" max="10498" width="4.1796875" style="12" customWidth="1"/>
    <col min="10499" max="10502" width="0" style="12" hidden="1" customWidth="1"/>
    <col min="10503" max="10752" width="9" style="12"/>
    <col min="10753" max="10753" width="94.1796875" style="12" customWidth="1"/>
    <col min="10754" max="10754" width="4.1796875" style="12" customWidth="1"/>
    <col min="10755" max="10758" width="0" style="12" hidden="1" customWidth="1"/>
    <col min="10759" max="11008" width="9" style="12"/>
    <col min="11009" max="11009" width="94.1796875" style="12" customWidth="1"/>
    <col min="11010" max="11010" width="4.1796875" style="12" customWidth="1"/>
    <col min="11011" max="11014" width="0" style="12" hidden="1" customWidth="1"/>
    <col min="11015" max="11264" width="9" style="12"/>
    <col min="11265" max="11265" width="94.1796875" style="12" customWidth="1"/>
    <col min="11266" max="11266" width="4.1796875" style="12" customWidth="1"/>
    <col min="11267" max="11270" width="0" style="12" hidden="1" customWidth="1"/>
    <col min="11271" max="11520" width="9" style="12"/>
    <col min="11521" max="11521" width="94.1796875" style="12" customWidth="1"/>
    <col min="11522" max="11522" width="4.1796875" style="12" customWidth="1"/>
    <col min="11523" max="11526" width="0" style="12" hidden="1" customWidth="1"/>
    <col min="11527" max="11776" width="9" style="12"/>
    <col min="11777" max="11777" width="94.1796875" style="12" customWidth="1"/>
    <col min="11778" max="11778" width="4.1796875" style="12" customWidth="1"/>
    <col min="11779" max="11782" width="0" style="12" hidden="1" customWidth="1"/>
    <col min="11783" max="12032" width="9" style="12"/>
    <col min="12033" max="12033" width="94.1796875" style="12" customWidth="1"/>
    <col min="12034" max="12034" width="4.1796875" style="12" customWidth="1"/>
    <col min="12035" max="12038" width="0" style="12" hidden="1" customWidth="1"/>
    <col min="12039" max="12288" width="9" style="12"/>
    <col min="12289" max="12289" width="94.1796875" style="12" customWidth="1"/>
    <col min="12290" max="12290" width="4.1796875" style="12" customWidth="1"/>
    <col min="12291" max="12294" width="0" style="12" hidden="1" customWidth="1"/>
    <col min="12295" max="12544" width="9" style="12"/>
    <col min="12545" max="12545" width="94.1796875" style="12" customWidth="1"/>
    <col min="12546" max="12546" width="4.1796875" style="12" customWidth="1"/>
    <col min="12547" max="12550" width="0" style="12" hidden="1" customWidth="1"/>
    <col min="12551" max="12800" width="9" style="12"/>
    <col min="12801" max="12801" width="94.1796875" style="12" customWidth="1"/>
    <col min="12802" max="12802" width="4.1796875" style="12" customWidth="1"/>
    <col min="12803" max="12806" width="0" style="12" hidden="1" customWidth="1"/>
    <col min="12807" max="13056" width="9" style="12"/>
    <col min="13057" max="13057" width="94.1796875" style="12" customWidth="1"/>
    <col min="13058" max="13058" width="4.1796875" style="12" customWidth="1"/>
    <col min="13059" max="13062" width="0" style="12" hidden="1" customWidth="1"/>
    <col min="13063" max="13312" width="9" style="12"/>
    <col min="13313" max="13313" width="94.1796875" style="12" customWidth="1"/>
    <col min="13314" max="13314" width="4.1796875" style="12" customWidth="1"/>
    <col min="13315" max="13318" width="0" style="12" hidden="1" customWidth="1"/>
    <col min="13319" max="13568" width="9" style="12"/>
    <col min="13569" max="13569" width="94.1796875" style="12" customWidth="1"/>
    <col min="13570" max="13570" width="4.1796875" style="12" customWidth="1"/>
    <col min="13571" max="13574" width="0" style="12" hidden="1" customWidth="1"/>
    <col min="13575" max="13824" width="9" style="12"/>
    <col min="13825" max="13825" width="94.1796875" style="12" customWidth="1"/>
    <col min="13826" max="13826" width="4.1796875" style="12" customWidth="1"/>
    <col min="13827" max="13830" width="0" style="12" hidden="1" customWidth="1"/>
    <col min="13831" max="14080" width="9" style="12"/>
    <col min="14081" max="14081" width="94.1796875" style="12" customWidth="1"/>
    <col min="14082" max="14082" width="4.1796875" style="12" customWidth="1"/>
    <col min="14083" max="14086" width="0" style="12" hidden="1" customWidth="1"/>
    <col min="14087" max="14336" width="9" style="12"/>
    <col min="14337" max="14337" width="94.1796875" style="12" customWidth="1"/>
    <col min="14338" max="14338" width="4.1796875" style="12" customWidth="1"/>
    <col min="14339" max="14342" width="0" style="12" hidden="1" customWidth="1"/>
    <col min="14343" max="14592" width="9" style="12"/>
    <col min="14593" max="14593" width="94.1796875" style="12" customWidth="1"/>
    <col min="14594" max="14594" width="4.1796875" style="12" customWidth="1"/>
    <col min="14595" max="14598" width="0" style="12" hidden="1" customWidth="1"/>
    <col min="14599" max="14848" width="9" style="12"/>
    <col min="14849" max="14849" width="94.1796875" style="12" customWidth="1"/>
    <col min="14850" max="14850" width="4.1796875" style="12" customWidth="1"/>
    <col min="14851" max="14854" width="0" style="12" hidden="1" customWidth="1"/>
    <col min="14855" max="15104" width="9" style="12"/>
    <col min="15105" max="15105" width="94.1796875" style="12" customWidth="1"/>
    <col min="15106" max="15106" width="4.1796875" style="12" customWidth="1"/>
    <col min="15107" max="15110" width="0" style="12" hidden="1" customWidth="1"/>
    <col min="15111" max="15360" width="9" style="12"/>
    <col min="15361" max="15361" width="94.1796875" style="12" customWidth="1"/>
    <col min="15362" max="15362" width="4.1796875" style="12" customWidth="1"/>
    <col min="15363" max="15366" width="0" style="12" hidden="1" customWidth="1"/>
    <col min="15367" max="15616" width="9" style="12"/>
    <col min="15617" max="15617" width="94.1796875" style="12" customWidth="1"/>
    <col min="15618" max="15618" width="4.1796875" style="12" customWidth="1"/>
    <col min="15619" max="15622" width="0" style="12" hidden="1" customWidth="1"/>
    <col min="15623" max="15872" width="9" style="12"/>
    <col min="15873" max="15873" width="94.1796875" style="12" customWidth="1"/>
    <col min="15874" max="15874" width="4.1796875" style="12" customWidth="1"/>
    <col min="15875" max="15878" width="0" style="12" hidden="1" customWidth="1"/>
    <col min="15879" max="16128" width="9" style="12"/>
    <col min="16129" max="16129" width="94.1796875" style="12" customWidth="1"/>
    <col min="16130" max="16130" width="4.1796875" style="12" customWidth="1"/>
    <col min="16131" max="16134" width="0" style="12" hidden="1" customWidth="1"/>
    <col min="16135" max="16384" width="9" style="12"/>
  </cols>
  <sheetData>
    <row r="1" spans="1:6" ht="58.5" customHeight="1">
      <c r="A1" s="53" t="s">
        <v>62</v>
      </c>
    </row>
    <row r="2" spans="1:6" ht="99.75" customHeight="1">
      <c r="A2" s="54" t="s">
        <v>180</v>
      </c>
      <c r="B2" s="13"/>
      <c r="C2" s="13"/>
      <c r="D2" s="13"/>
      <c r="E2" s="13"/>
      <c r="F2" s="13"/>
    </row>
    <row r="3" spans="1:6" ht="23.15" customHeight="1">
      <c r="A3" s="83"/>
      <c r="B3" s="13"/>
      <c r="C3" s="13"/>
      <c r="D3" s="13"/>
      <c r="E3" s="13"/>
      <c r="F3" s="13"/>
    </row>
    <row r="4" spans="1:6" ht="23.15" customHeight="1">
      <c r="A4" s="83"/>
      <c r="B4" s="13"/>
      <c r="C4" s="13"/>
      <c r="D4" s="13"/>
      <c r="E4" s="13"/>
      <c r="F4" s="13"/>
    </row>
    <row r="5" spans="1:6" ht="23.15" customHeight="1">
      <c r="A5" s="83"/>
      <c r="B5" s="13"/>
      <c r="C5" s="13"/>
      <c r="D5" s="13"/>
      <c r="E5" s="13"/>
      <c r="F5" s="13"/>
    </row>
    <row r="6" spans="1:6" ht="23.15" customHeight="1">
      <c r="A6" s="83"/>
      <c r="B6" s="13"/>
      <c r="C6" s="13"/>
      <c r="D6" s="13"/>
      <c r="E6" s="13"/>
      <c r="F6" s="13"/>
    </row>
    <row r="7" spans="1:6" s="14" customFormat="1" ht="23.15" customHeight="1">
      <c r="A7" s="83"/>
    </row>
    <row r="8" spans="1:6" s="14" customFormat="1" ht="9" customHeight="1">
      <c r="A8" s="83"/>
    </row>
    <row r="9" spans="1:6" s="14" customFormat="1" ht="23.15" customHeight="1">
      <c r="A9" s="83"/>
    </row>
    <row r="10" spans="1:6" s="14" customFormat="1" ht="11.25" customHeight="1">
      <c r="A10" s="83"/>
    </row>
    <row r="11" spans="1:6" s="14" customFormat="1" ht="23.15" customHeight="1">
      <c r="A11" s="83"/>
    </row>
    <row r="12" spans="1:6" s="14" customFormat="1" ht="10.5" customHeight="1">
      <c r="A12" s="83"/>
    </row>
    <row r="13" spans="1:6" s="14" customFormat="1" ht="12.75" customHeight="1">
      <c r="A13" s="83"/>
    </row>
    <row r="14" spans="1:6" s="14" customFormat="1" ht="23.15" customHeight="1">
      <c r="A14" s="83"/>
    </row>
    <row r="15" spans="1:6" s="14" customFormat="1" ht="6.75" customHeight="1">
      <c r="A15" s="83"/>
    </row>
    <row r="16" spans="1:6" s="14" customFormat="1" ht="24.9" customHeight="1"/>
    <row r="17" spans="1:1" s="14" customFormat="1" ht="24.9" customHeight="1"/>
    <row r="18" spans="1:1" s="14" customFormat="1" ht="24.9" customHeight="1"/>
    <row r="19" spans="1:1" s="14" customFormat="1" ht="35.25" customHeight="1">
      <c r="A19" s="55" t="s">
        <v>26</v>
      </c>
    </row>
    <row r="20" spans="1:1" s="14" customFormat="1" ht="35.25" customHeight="1">
      <c r="A20" s="55" t="s">
        <v>28</v>
      </c>
    </row>
    <row r="21" spans="1:1" s="14" customFormat="1" ht="36" customHeight="1">
      <c r="A21" s="55" t="s">
        <v>27</v>
      </c>
    </row>
    <row r="22" spans="1:1" s="14" customFormat="1" ht="35.25" customHeight="1">
      <c r="A22" s="55" t="s">
        <v>63</v>
      </c>
    </row>
    <row r="23" spans="1:1" s="14" customFormat="1" ht="35.25" customHeight="1">
      <c r="A23" s="55" t="s">
        <v>64</v>
      </c>
    </row>
    <row r="24" spans="1:1" s="14" customFormat="1" ht="35.25" customHeight="1">
      <c r="A24" s="55" t="s">
        <v>65</v>
      </c>
    </row>
    <row r="25" spans="1:1" s="14" customFormat="1" ht="27.9" customHeight="1"/>
  </sheetData>
  <mergeCells count="1">
    <mergeCell ref="A3:A15"/>
  </mergeCells>
  <phoneticPr fontId="7"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zoomScale="70" zoomScaleNormal="70" workbookViewId="0">
      <selection sqref="A1:A1048576"/>
    </sheetView>
  </sheetViews>
  <sheetFormatPr defaultColWidth="9" defaultRowHeight="14.5"/>
  <cols>
    <col min="1" max="1" width="129.81640625" style="16" customWidth="1"/>
    <col min="2" max="16384" width="9" style="16"/>
  </cols>
  <sheetData>
    <row r="1" spans="1:1" ht="46.5" customHeight="1">
      <c r="A1" s="15" t="s">
        <v>29</v>
      </c>
    </row>
    <row r="2" spans="1:1" ht="46.5" customHeight="1">
      <c r="A2" s="17" t="s">
        <v>181</v>
      </c>
    </row>
    <row r="3" spans="1:1" ht="132.65" customHeight="1">
      <c r="A3" s="17" t="s">
        <v>66</v>
      </c>
    </row>
    <row r="4" spans="1:1" ht="77.25" customHeight="1">
      <c r="A4" s="17" t="s">
        <v>67</v>
      </c>
    </row>
    <row r="5" spans="1:1" ht="46.5" customHeight="1">
      <c r="A5" s="17" t="s">
        <v>68</v>
      </c>
    </row>
    <row r="6" spans="1:1" s="18" customFormat="1" ht="46.5" customHeight="1">
      <c r="A6" s="17" t="s">
        <v>69</v>
      </c>
    </row>
    <row r="7" spans="1:1" s="18" customFormat="1" ht="100.5" customHeight="1">
      <c r="A7" s="17" t="s">
        <v>184</v>
      </c>
    </row>
    <row r="8" spans="1:1" s="18" customFormat="1" ht="87" customHeight="1">
      <c r="A8" s="17" t="s">
        <v>182</v>
      </c>
    </row>
    <row r="9" spans="1:1" s="18" customFormat="1" ht="46.5" customHeight="1">
      <c r="A9" s="17" t="s">
        <v>70</v>
      </c>
    </row>
    <row r="10" spans="1:1" s="18" customFormat="1" ht="46.5" customHeight="1">
      <c r="A10" s="17" t="s">
        <v>71</v>
      </c>
    </row>
    <row r="11" spans="1:1" s="18" customFormat="1" ht="46.5" customHeight="1">
      <c r="A11" s="17" t="s">
        <v>72</v>
      </c>
    </row>
    <row r="12" spans="1:1" s="18" customFormat="1" ht="46.5" customHeight="1">
      <c r="A12" s="17" t="s">
        <v>73</v>
      </c>
    </row>
    <row r="13" spans="1:1" s="18" customFormat="1" ht="46.5" customHeight="1">
      <c r="A13" s="17" t="s">
        <v>74</v>
      </c>
    </row>
    <row r="14" spans="1:1" s="18" customFormat="1" ht="46.5" customHeight="1">
      <c r="A14" s="17" t="s">
        <v>75</v>
      </c>
    </row>
    <row r="15" spans="1:1" s="18" customFormat="1" ht="47.25" customHeight="1">
      <c r="A15" s="17" t="s">
        <v>76</v>
      </c>
    </row>
    <row r="16" spans="1:1" s="18" customFormat="1" ht="42">
      <c r="A16" s="17" t="s">
        <v>183</v>
      </c>
    </row>
    <row r="17" spans="1:1" s="18" customFormat="1" ht="105.75" customHeight="1">
      <c r="A17" s="17" t="s">
        <v>77</v>
      </c>
    </row>
    <row r="18" spans="1:1" s="18" customFormat="1" ht="97.25" customHeight="1">
      <c r="A18" s="17" t="s">
        <v>78</v>
      </c>
    </row>
    <row r="19" spans="1:1" s="18" customFormat="1" ht="41.4" customHeight="1">
      <c r="A19" s="17" t="s">
        <v>295</v>
      </c>
    </row>
    <row r="20" spans="1:1" ht="42">
      <c r="A20" s="17" t="s">
        <v>296</v>
      </c>
    </row>
  </sheetData>
  <phoneticPr fontId="7"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3"/>
  <sheetViews>
    <sheetView zoomScale="70" zoomScaleNormal="70" workbookViewId="0">
      <selection activeCell="E26" sqref="E26"/>
    </sheetView>
  </sheetViews>
  <sheetFormatPr defaultColWidth="9" defaultRowHeight="16.5"/>
  <cols>
    <col min="1" max="2" width="18.6328125" style="11" customWidth="1"/>
    <col min="3" max="4" width="12.1796875" style="11" customWidth="1"/>
    <col min="5" max="6" width="19.08984375" style="11" customWidth="1"/>
    <col min="7" max="8" width="18.6328125" style="11" customWidth="1"/>
    <col min="9" max="10" width="21.08984375" style="11" customWidth="1"/>
    <col min="11" max="11" width="18.6328125" style="11" customWidth="1"/>
    <col min="12" max="12" width="21.08984375" style="11" customWidth="1"/>
    <col min="13" max="16384" width="9" style="11"/>
  </cols>
  <sheetData>
    <row r="2" spans="1:12" ht="58.5" customHeight="1">
      <c r="A2" s="87" t="s">
        <v>45</v>
      </c>
      <c r="B2" s="87"/>
      <c r="C2" s="87"/>
      <c r="D2" s="87"/>
      <c r="E2" s="87"/>
      <c r="F2" s="87"/>
      <c r="G2" s="87"/>
      <c r="H2" s="87"/>
      <c r="I2" s="87"/>
      <c r="J2" s="87"/>
      <c r="K2" s="87"/>
      <c r="L2" s="87"/>
    </row>
    <row r="3" spans="1:12" ht="14.25" customHeight="1">
      <c r="A3" s="84" t="s">
        <v>18</v>
      </c>
      <c r="B3" s="89" t="s">
        <v>50</v>
      </c>
      <c r="C3" s="91"/>
      <c r="D3" s="91"/>
      <c r="E3" s="91"/>
      <c r="F3" s="91"/>
      <c r="G3" s="91"/>
      <c r="H3" s="91"/>
      <c r="I3" s="90"/>
      <c r="J3" s="89" t="s">
        <v>51</v>
      </c>
      <c r="K3" s="90"/>
      <c r="L3" s="84" t="s">
        <v>44</v>
      </c>
    </row>
    <row r="4" spans="1:12" ht="31.5" customHeight="1">
      <c r="A4" s="85"/>
      <c r="B4" s="88" t="s">
        <v>49</v>
      </c>
      <c r="C4" s="88" t="s">
        <v>19</v>
      </c>
      <c r="D4" s="88"/>
      <c r="E4" s="88"/>
      <c r="F4" s="92" t="s">
        <v>55</v>
      </c>
      <c r="G4" s="92" t="s">
        <v>52</v>
      </c>
      <c r="H4" s="88" t="s">
        <v>20</v>
      </c>
      <c r="I4" s="88" t="s">
        <v>46</v>
      </c>
      <c r="J4" s="88" t="s">
        <v>49</v>
      </c>
      <c r="K4" s="88" t="s">
        <v>47</v>
      </c>
      <c r="L4" s="85"/>
    </row>
    <row r="5" spans="1:12" ht="31.5" customHeight="1">
      <c r="A5" s="85"/>
      <c r="B5" s="88"/>
      <c r="C5" s="88"/>
      <c r="D5" s="88"/>
      <c r="E5" s="88"/>
      <c r="F5" s="93"/>
      <c r="G5" s="93"/>
      <c r="H5" s="88"/>
      <c r="I5" s="88"/>
      <c r="J5" s="88"/>
      <c r="K5" s="88"/>
      <c r="L5" s="85"/>
    </row>
    <row r="6" spans="1:12">
      <c r="A6" s="86"/>
      <c r="B6" s="88"/>
      <c r="C6" s="20" t="s">
        <v>35</v>
      </c>
      <c r="D6" s="20" t="s">
        <v>36</v>
      </c>
      <c r="E6" s="20" t="s">
        <v>21</v>
      </c>
      <c r="F6" s="94"/>
      <c r="G6" s="94"/>
      <c r="H6" s="88"/>
      <c r="I6" s="88"/>
      <c r="J6" s="88"/>
      <c r="K6" s="88"/>
      <c r="L6" s="86"/>
    </row>
    <row r="7" spans="1:12">
      <c r="A7" s="20" t="s">
        <v>30</v>
      </c>
      <c r="B7" s="38" t="s">
        <v>31</v>
      </c>
      <c r="C7" s="38" t="s">
        <v>32</v>
      </c>
      <c r="D7" s="38" t="s">
        <v>33</v>
      </c>
      <c r="E7" s="39" t="s">
        <v>34</v>
      </c>
      <c r="F7" s="51" t="s">
        <v>60</v>
      </c>
      <c r="G7" s="51" t="s">
        <v>58</v>
      </c>
      <c r="H7" s="51" t="s">
        <v>59</v>
      </c>
      <c r="I7" s="40" t="s">
        <v>56</v>
      </c>
      <c r="J7" s="41" t="s">
        <v>48</v>
      </c>
      <c r="K7" s="41" t="s">
        <v>57</v>
      </c>
      <c r="L7" s="41" t="s">
        <v>305</v>
      </c>
    </row>
    <row r="8" spans="1:12">
      <c r="A8" s="20" t="s">
        <v>22</v>
      </c>
      <c r="B8" s="42">
        <v>100</v>
      </c>
      <c r="C8" s="48">
        <f>'一、基础与环境'!F44</f>
        <v>0</v>
      </c>
      <c r="D8" s="48">
        <f>'一、基础与环境'!I44</f>
        <v>0</v>
      </c>
      <c r="E8" s="48">
        <f>C8+D8</f>
        <v>0</v>
      </c>
      <c r="F8" s="48">
        <f>'一、基础与环境'!J46</f>
        <v>0</v>
      </c>
      <c r="G8" s="48">
        <f>E8/(100-F8)*100</f>
        <v>0</v>
      </c>
      <c r="H8" s="43">
        <v>0.2</v>
      </c>
      <c r="I8" s="49">
        <f>G8*H8</f>
        <v>0</v>
      </c>
      <c r="J8" s="42">
        <v>3</v>
      </c>
      <c r="K8" s="49">
        <f>'一、基础与环境'!J45</f>
        <v>0</v>
      </c>
      <c r="L8" s="49">
        <f>I8+K8</f>
        <v>0</v>
      </c>
    </row>
    <row r="9" spans="1:12">
      <c r="A9" s="20" t="s">
        <v>23</v>
      </c>
      <c r="B9" s="42">
        <v>100</v>
      </c>
      <c r="C9" s="48">
        <f>'二、控制与流程'!F33</f>
        <v>0</v>
      </c>
      <c r="D9" s="48">
        <f>'二、控制与流程'!I33</f>
        <v>0</v>
      </c>
      <c r="E9" s="48">
        <f t="shared" ref="E9:E12" si="0">C9+D9</f>
        <v>0</v>
      </c>
      <c r="F9" s="48">
        <f>'二、控制与流程'!J35</f>
        <v>0</v>
      </c>
      <c r="G9" s="48">
        <f t="shared" ref="G9:G12" si="1">E9/(100-F9)*100</f>
        <v>0</v>
      </c>
      <c r="H9" s="43">
        <v>0.4</v>
      </c>
      <c r="I9" s="49">
        <f t="shared" ref="I9:I12" si="2">G9*H9</f>
        <v>0</v>
      </c>
      <c r="J9" s="42">
        <v>0</v>
      </c>
      <c r="K9" s="49">
        <f>'二、控制与流程'!J34</f>
        <v>0</v>
      </c>
      <c r="L9" s="49">
        <f t="shared" ref="L9:L13" si="3">I9+K9</f>
        <v>0</v>
      </c>
    </row>
    <row r="10" spans="1:12">
      <c r="A10" s="20" t="s">
        <v>24</v>
      </c>
      <c r="B10" s="42">
        <v>100</v>
      </c>
      <c r="C10" s="48">
        <f>'三、模型与工具'!F31</f>
        <v>0</v>
      </c>
      <c r="D10" s="48">
        <f>'三、模型与工具'!I31</f>
        <v>0</v>
      </c>
      <c r="E10" s="48">
        <f t="shared" si="0"/>
        <v>0</v>
      </c>
      <c r="F10" s="48">
        <f>'三、模型与工具'!J33</f>
        <v>0</v>
      </c>
      <c r="G10" s="48">
        <f t="shared" si="1"/>
        <v>0</v>
      </c>
      <c r="H10" s="43">
        <v>0.2</v>
      </c>
      <c r="I10" s="49">
        <f t="shared" si="2"/>
        <v>0</v>
      </c>
      <c r="J10" s="42">
        <v>4</v>
      </c>
      <c r="K10" s="49">
        <f>'三、模型与工具'!J32</f>
        <v>0</v>
      </c>
      <c r="L10" s="49">
        <f t="shared" si="3"/>
        <v>0</v>
      </c>
    </row>
    <row r="11" spans="1:12">
      <c r="A11" s="20" t="s">
        <v>13</v>
      </c>
      <c r="B11" s="42">
        <v>100</v>
      </c>
      <c r="C11" s="48">
        <f>'四、绩效考核'!F17</f>
        <v>0</v>
      </c>
      <c r="D11" s="48">
        <f>'四、绩效考核'!I17</f>
        <v>0</v>
      </c>
      <c r="E11" s="48">
        <f t="shared" si="0"/>
        <v>0</v>
      </c>
      <c r="F11" s="48">
        <f>'四、绩效考核'!J19</f>
        <v>0</v>
      </c>
      <c r="G11" s="48">
        <f t="shared" si="1"/>
        <v>0</v>
      </c>
      <c r="H11" s="43">
        <v>0.1</v>
      </c>
      <c r="I11" s="49">
        <f t="shared" si="2"/>
        <v>0</v>
      </c>
      <c r="J11" s="42">
        <v>3</v>
      </c>
      <c r="K11" s="49">
        <f>'四、绩效考核'!J18</f>
        <v>0</v>
      </c>
      <c r="L11" s="49">
        <f t="shared" si="3"/>
        <v>0</v>
      </c>
    </row>
    <row r="12" spans="1:12">
      <c r="A12" s="20" t="s">
        <v>14</v>
      </c>
      <c r="B12" s="42">
        <v>100</v>
      </c>
      <c r="C12" s="48">
        <f>'五、资产负债管理报告'!F13</f>
        <v>0</v>
      </c>
      <c r="D12" s="48">
        <f>'五、资产负债管理报告'!I13</f>
        <v>0</v>
      </c>
      <c r="E12" s="48">
        <f t="shared" si="0"/>
        <v>0</v>
      </c>
      <c r="F12" s="48">
        <f>'五、资产负债管理报告'!J15</f>
        <v>0</v>
      </c>
      <c r="G12" s="48">
        <f t="shared" si="1"/>
        <v>0</v>
      </c>
      <c r="H12" s="43">
        <v>0.1</v>
      </c>
      <c r="I12" s="49">
        <f t="shared" si="2"/>
        <v>0</v>
      </c>
      <c r="J12" s="42">
        <v>0</v>
      </c>
      <c r="K12" s="49">
        <f>'五、资产负债管理报告'!J14</f>
        <v>0</v>
      </c>
      <c r="L12" s="49">
        <f t="shared" si="3"/>
        <v>0</v>
      </c>
    </row>
    <row r="13" spans="1:12" ht="19">
      <c r="A13" s="44" t="s">
        <v>25</v>
      </c>
      <c r="B13" s="45"/>
      <c r="C13" s="49"/>
      <c r="D13" s="49"/>
      <c r="E13" s="49"/>
      <c r="F13" s="49"/>
      <c r="G13" s="49"/>
      <c r="H13" s="47">
        <v>1</v>
      </c>
      <c r="I13" s="49">
        <f>SUM(I8:I12)</f>
        <v>0</v>
      </c>
      <c r="J13" s="46">
        <f>SUM(J8:J12)</f>
        <v>10</v>
      </c>
      <c r="K13" s="49">
        <f>SUM(K8:K12)</f>
        <v>0</v>
      </c>
      <c r="L13" s="49">
        <f t="shared" si="3"/>
        <v>0</v>
      </c>
    </row>
  </sheetData>
  <mergeCells count="13">
    <mergeCell ref="L3:L6"/>
    <mergeCell ref="A3:A6"/>
    <mergeCell ref="A2:L2"/>
    <mergeCell ref="J4:J6"/>
    <mergeCell ref="K4:K6"/>
    <mergeCell ref="J3:K3"/>
    <mergeCell ref="B4:B6"/>
    <mergeCell ref="C4:E5"/>
    <mergeCell ref="H4:H6"/>
    <mergeCell ref="I4:I6"/>
    <mergeCell ref="B3:I3"/>
    <mergeCell ref="G4:G6"/>
    <mergeCell ref="F4:F6"/>
  </mergeCells>
  <phoneticPr fontId="7"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topLeftCell="F1" zoomScale="80" zoomScaleNormal="80" workbookViewId="0">
      <selection activeCell="L9" sqref="L9"/>
    </sheetView>
  </sheetViews>
  <sheetFormatPr defaultColWidth="9" defaultRowHeight="14.5"/>
  <cols>
    <col min="1" max="1" width="20.6328125" style="1" customWidth="1"/>
    <col min="2" max="2" width="48.36328125" style="1" customWidth="1"/>
    <col min="3" max="3" width="9.6328125" style="1" customWidth="1"/>
    <col min="4" max="4" width="9.81640625" style="1" customWidth="1"/>
    <col min="5" max="5" width="9.90625" style="1" customWidth="1"/>
    <col min="6" max="6" width="9.6328125" style="1" customWidth="1"/>
    <col min="7" max="7" width="10.1796875" style="1" customWidth="1"/>
    <col min="8" max="8" width="10.6328125" style="1" customWidth="1"/>
    <col min="9" max="9" width="9.90625" style="1" customWidth="1"/>
    <col min="10" max="10" width="14.90625" style="1" customWidth="1"/>
    <col min="11" max="14" width="27.36328125" style="1" customWidth="1"/>
    <col min="15" max="15" width="39.36328125" style="3" customWidth="1"/>
    <col min="16" max="16384" width="9" style="1"/>
  </cols>
  <sheetData>
    <row r="1" spans="1:15" ht="20">
      <c r="A1" s="2" t="s">
        <v>15</v>
      </c>
    </row>
    <row r="2" spans="1:15" ht="31.5" customHeight="1">
      <c r="A2" s="99" t="s">
        <v>0</v>
      </c>
      <c r="B2" s="100"/>
      <c r="C2" s="103" t="s">
        <v>1</v>
      </c>
      <c r="D2" s="98" t="s">
        <v>37</v>
      </c>
      <c r="E2" s="98"/>
      <c r="F2" s="98"/>
      <c r="G2" s="98" t="s">
        <v>2</v>
      </c>
      <c r="H2" s="98"/>
      <c r="I2" s="98"/>
      <c r="J2" s="92" t="s">
        <v>8</v>
      </c>
      <c r="K2" s="92" t="s">
        <v>306</v>
      </c>
      <c r="L2" s="92" t="s">
        <v>307</v>
      </c>
      <c r="M2" s="92" t="s">
        <v>308</v>
      </c>
      <c r="N2" s="92" t="s">
        <v>309</v>
      </c>
      <c r="O2" s="103" t="s">
        <v>3</v>
      </c>
    </row>
    <row r="3" spans="1:15" ht="15">
      <c r="A3" s="101"/>
      <c r="B3" s="102"/>
      <c r="C3" s="104"/>
      <c r="D3" s="19" t="s">
        <v>4</v>
      </c>
      <c r="E3" s="19" t="s">
        <v>5</v>
      </c>
      <c r="F3" s="19" t="s">
        <v>6</v>
      </c>
      <c r="G3" s="19" t="s">
        <v>4</v>
      </c>
      <c r="H3" s="19" t="s">
        <v>5</v>
      </c>
      <c r="I3" s="19" t="s">
        <v>6</v>
      </c>
      <c r="J3" s="94"/>
      <c r="K3" s="94"/>
      <c r="L3" s="94"/>
      <c r="M3" s="94"/>
      <c r="N3" s="94"/>
      <c r="O3" s="104"/>
    </row>
    <row r="4" spans="1:15" ht="15">
      <c r="A4" s="27">
        <v>1.1000000000000001</v>
      </c>
      <c r="B4" s="28" t="s">
        <v>7</v>
      </c>
      <c r="C4" s="27">
        <f>SUM(C5:C10)</f>
        <v>25</v>
      </c>
      <c r="D4" s="27">
        <f>SUM(D5:D10)</f>
        <v>12.5</v>
      </c>
      <c r="E4" s="27"/>
      <c r="F4" s="27">
        <f>SUM(F5:F10)</f>
        <v>0</v>
      </c>
      <c r="G4" s="27">
        <f>SUM(G5:G10)</f>
        <v>12.5</v>
      </c>
      <c r="H4" s="27"/>
      <c r="I4" s="27">
        <f>SUM(I5:I10)</f>
        <v>0</v>
      </c>
      <c r="J4" s="27">
        <f>F4+I4</f>
        <v>0</v>
      </c>
      <c r="K4" s="27"/>
      <c r="L4" s="27"/>
      <c r="M4" s="27"/>
      <c r="N4" s="27"/>
      <c r="O4" s="28"/>
    </row>
    <row r="5" spans="1:15" ht="45">
      <c r="A5" s="21" t="s">
        <v>187</v>
      </c>
      <c r="B5" s="23" t="s">
        <v>79</v>
      </c>
      <c r="C5" s="24">
        <v>5</v>
      </c>
      <c r="D5" s="24">
        <f>50%*$C5</f>
        <v>2.5</v>
      </c>
      <c r="E5" s="24"/>
      <c r="F5" s="24">
        <f>IF(E5="完全符合",1,IF(E5="大部分符合",80%,IF(E5="部分符合",50%,0)))*D5</f>
        <v>0</v>
      </c>
      <c r="G5" s="24">
        <f>50%*$C5</f>
        <v>2.5</v>
      </c>
      <c r="H5" s="24"/>
      <c r="I5" s="24">
        <f t="shared" ref="I5:I38" si="0">IF(H5="完全符合",1,IF(H5="大部分符合",80%,IF(H5="部分符合",50%,0)))*G5</f>
        <v>0</v>
      </c>
      <c r="J5" s="24">
        <f t="shared" ref="J5:J43" si="1">F5+I5</f>
        <v>0</v>
      </c>
      <c r="K5" s="24"/>
      <c r="L5" s="24"/>
      <c r="M5" s="24"/>
      <c r="N5" s="24"/>
      <c r="O5" s="23"/>
    </row>
    <row r="6" spans="1:15" ht="30">
      <c r="A6" s="21" t="s">
        <v>188</v>
      </c>
      <c r="B6" s="23" t="s">
        <v>80</v>
      </c>
      <c r="C6" s="24">
        <v>4</v>
      </c>
      <c r="D6" s="24">
        <f t="shared" ref="D6:D21" si="2">50%*$C6</f>
        <v>2</v>
      </c>
      <c r="E6" s="24"/>
      <c r="F6" s="24">
        <f t="shared" ref="F6:F10" si="3">IF(E6="完全符合",1,IF(E6="大部分符合",80%,IF(E6="部分符合",50%,0)))*D6</f>
        <v>0</v>
      </c>
      <c r="G6" s="24">
        <f t="shared" ref="G6:G10" si="4">50%*$C6</f>
        <v>2</v>
      </c>
      <c r="H6" s="24"/>
      <c r="I6" s="24">
        <f t="shared" si="0"/>
        <v>0</v>
      </c>
      <c r="J6" s="24">
        <f t="shared" si="1"/>
        <v>0</v>
      </c>
      <c r="K6" s="24"/>
      <c r="L6" s="24"/>
      <c r="M6" s="24"/>
      <c r="N6" s="24"/>
      <c r="O6" s="23"/>
    </row>
    <row r="7" spans="1:15" ht="30">
      <c r="A7" s="21" t="s">
        <v>189</v>
      </c>
      <c r="B7" s="23" t="s">
        <v>81</v>
      </c>
      <c r="C7" s="24">
        <v>4</v>
      </c>
      <c r="D7" s="24">
        <f t="shared" si="2"/>
        <v>2</v>
      </c>
      <c r="E7" s="24"/>
      <c r="F7" s="24">
        <f t="shared" si="3"/>
        <v>0</v>
      </c>
      <c r="G7" s="24">
        <f t="shared" si="4"/>
        <v>2</v>
      </c>
      <c r="H7" s="24"/>
      <c r="I7" s="24">
        <f t="shared" si="0"/>
        <v>0</v>
      </c>
      <c r="J7" s="24">
        <f t="shared" si="1"/>
        <v>0</v>
      </c>
      <c r="K7" s="24"/>
      <c r="L7" s="24"/>
      <c r="M7" s="24"/>
      <c r="N7" s="24"/>
      <c r="O7" s="23"/>
    </row>
    <row r="8" spans="1:15" ht="45">
      <c r="A8" s="21" t="s">
        <v>190</v>
      </c>
      <c r="B8" s="23" t="s">
        <v>82</v>
      </c>
      <c r="C8" s="24">
        <v>4</v>
      </c>
      <c r="D8" s="24">
        <f t="shared" si="2"/>
        <v>2</v>
      </c>
      <c r="E8" s="24"/>
      <c r="F8" s="24">
        <f t="shared" si="3"/>
        <v>0</v>
      </c>
      <c r="G8" s="24">
        <f t="shared" si="4"/>
        <v>2</v>
      </c>
      <c r="H8" s="24"/>
      <c r="I8" s="24">
        <f t="shared" si="0"/>
        <v>0</v>
      </c>
      <c r="J8" s="24">
        <f t="shared" si="1"/>
        <v>0</v>
      </c>
      <c r="K8" s="24"/>
      <c r="L8" s="24"/>
      <c r="M8" s="24"/>
      <c r="N8" s="24"/>
      <c r="O8" s="25"/>
    </row>
    <row r="9" spans="1:15" ht="30">
      <c r="A9" s="21" t="s">
        <v>191</v>
      </c>
      <c r="B9" s="23" t="s">
        <v>83</v>
      </c>
      <c r="C9" s="24">
        <v>4</v>
      </c>
      <c r="D9" s="24">
        <f t="shared" si="2"/>
        <v>2</v>
      </c>
      <c r="E9" s="24"/>
      <c r="F9" s="24">
        <f t="shared" si="3"/>
        <v>0</v>
      </c>
      <c r="G9" s="24">
        <f t="shared" si="4"/>
        <v>2</v>
      </c>
      <c r="H9" s="24"/>
      <c r="I9" s="24">
        <f t="shared" si="0"/>
        <v>0</v>
      </c>
      <c r="J9" s="24">
        <f t="shared" si="1"/>
        <v>0</v>
      </c>
      <c r="K9" s="24"/>
      <c r="L9" s="24"/>
      <c r="M9" s="24"/>
      <c r="N9" s="24"/>
      <c r="O9" s="23"/>
    </row>
    <row r="10" spans="1:15" ht="45">
      <c r="A10" s="21" t="s">
        <v>192</v>
      </c>
      <c r="B10" s="23" t="s">
        <v>297</v>
      </c>
      <c r="C10" s="24">
        <v>4</v>
      </c>
      <c r="D10" s="24">
        <f t="shared" si="2"/>
        <v>2</v>
      </c>
      <c r="E10" s="24"/>
      <c r="F10" s="24">
        <f t="shared" si="3"/>
        <v>0</v>
      </c>
      <c r="G10" s="24">
        <f t="shared" si="4"/>
        <v>2</v>
      </c>
      <c r="H10" s="24"/>
      <c r="I10" s="24">
        <f t="shared" si="0"/>
        <v>0</v>
      </c>
      <c r="J10" s="24">
        <f t="shared" si="1"/>
        <v>0</v>
      </c>
      <c r="K10" s="24"/>
      <c r="L10" s="24"/>
      <c r="M10" s="24"/>
      <c r="N10" s="24"/>
      <c r="O10" s="23"/>
    </row>
    <row r="11" spans="1:15" ht="15">
      <c r="A11" s="27">
        <v>1.2</v>
      </c>
      <c r="B11" s="28" t="s">
        <v>84</v>
      </c>
      <c r="C11" s="27">
        <f>SUM(C12:C19)</f>
        <v>10</v>
      </c>
      <c r="D11" s="27">
        <f>SUM(D12:D19)</f>
        <v>4.5999999999999996</v>
      </c>
      <c r="E11" s="27"/>
      <c r="F11" s="27">
        <f>SUM(F12:F19)</f>
        <v>0</v>
      </c>
      <c r="G11" s="27">
        <f>SUM(G12:G19)</f>
        <v>5.4</v>
      </c>
      <c r="H11" s="27"/>
      <c r="I11" s="27">
        <f>SUM(I12:I19)</f>
        <v>0</v>
      </c>
      <c r="J11" s="27">
        <f t="shared" si="1"/>
        <v>0</v>
      </c>
      <c r="K11" s="27"/>
      <c r="L11" s="27"/>
      <c r="M11" s="27"/>
      <c r="N11" s="27"/>
      <c r="O11" s="28"/>
    </row>
    <row r="12" spans="1:15" ht="45">
      <c r="A12" s="21" t="s">
        <v>193</v>
      </c>
      <c r="B12" s="23" t="s">
        <v>85</v>
      </c>
      <c r="C12" s="24">
        <v>2</v>
      </c>
      <c r="D12" s="24">
        <f t="shared" si="2"/>
        <v>1</v>
      </c>
      <c r="E12" s="24"/>
      <c r="F12" s="24">
        <f t="shared" ref="F12:F19" si="5">IF(E12="完全符合",1,IF(E12="大部分符合",80%,IF(E12="部分符合",50%,0)))*D12</f>
        <v>0</v>
      </c>
      <c r="G12" s="24">
        <f t="shared" ref="G12" si="6">50%*$C12</f>
        <v>1</v>
      </c>
      <c r="H12" s="24"/>
      <c r="I12" s="24">
        <f t="shared" si="0"/>
        <v>0</v>
      </c>
      <c r="J12" s="24">
        <f t="shared" si="1"/>
        <v>0</v>
      </c>
      <c r="K12" s="24"/>
      <c r="L12" s="24"/>
      <c r="M12" s="24"/>
      <c r="N12" s="24"/>
      <c r="O12" s="23"/>
    </row>
    <row r="13" spans="1:15" ht="30">
      <c r="A13" s="21" t="s">
        <v>194</v>
      </c>
      <c r="B13" s="23" t="s">
        <v>86</v>
      </c>
      <c r="C13" s="24">
        <v>2</v>
      </c>
      <c r="D13" s="24">
        <f>30%*$C13</f>
        <v>0.6</v>
      </c>
      <c r="E13" s="24"/>
      <c r="F13" s="24">
        <f t="shared" si="5"/>
        <v>0</v>
      </c>
      <c r="G13" s="24">
        <f>70%*$C13</f>
        <v>1.4</v>
      </c>
      <c r="H13" s="24"/>
      <c r="I13" s="24">
        <f t="shared" si="0"/>
        <v>0</v>
      </c>
      <c r="J13" s="24">
        <f t="shared" si="1"/>
        <v>0</v>
      </c>
      <c r="K13" s="24"/>
      <c r="L13" s="24"/>
      <c r="M13" s="24"/>
      <c r="N13" s="24"/>
      <c r="O13" s="23" t="s">
        <v>222</v>
      </c>
    </row>
    <row r="14" spans="1:15" ht="30">
      <c r="A14" s="21" t="s">
        <v>195</v>
      </c>
      <c r="B14" s="23" t="s">
        <v>87</v>
      </c>
      <c r="C14" s="24">
        <v>1</v>
      </c>
      <c r="D14" s="24">
        <f t="shared" si="2"/>
        <v>0.5</v>
      </c>
      <c r="E14" s="24"/>
      <c r="F14" s="24">
        <f t="shared" si="5"/>
        <v>0</v>
      </c>
      <c r="G14" s="24">
        <f t="shared" ref="G14:G19" si="7">50%*$C14</f>
        <v>0.5</v>
      </c>
      <c r="H14" s="24"/>
      <c r="I14" s="24">
        <f t="shared" si="0"/>
        <v>0</v>
      </c>
      <c r="J14" s="24">
        <f t="shared" si="1"/>
        <v>0</v>
      </c>
      <c r="K14" s="24"/>
      <c r="L14" s="24"/>
      <c r="M14" s="24"/>
      <c r="N14" s="24"/>
      <c r="O14" s="23"/>
    </row>
    <row r="15" spans="1:15" ht="30">
      <c r="A15" s="21" t="s">
        <v>196</v>
      </c>
      <c r="B15" s="23" t="s">
        <v>88</v>
      </c>
      <c r="C15" s="24">
        <v>1</v>
      </c>
      <c r="D15" s="24">
        <f t="shared" si="2"/>
        <v>0.5</v>
      </c>
      <c r="E15" s="24"/>
      <c r="F15" s="24">
        <f t="shared" si="5"/>
        <v>0</v>
      </c>
      <c r="G15" s="24">
        <f t="shared" si="7"/>
        <v>0.5</v>
      </c>
      <c r="H15" s="24"/>
      <c r="I15" s="24">
        <f t="shared" si="0"/>
        <v>0</v>
      </c>
      <c r="J15" s="24">
        <f t="shared" si="1"/>
        <v>0</v>
      </c>
      <c r="K15" s="24"/>
      <c r="L15" s="24"/>
      <c r="M15" s="24"/>
      <c r="N15" s="24"/>
      <c r="O15" s="23"/>
    </row>
    <row r="16" spans="1:15" ht="30">
      <c r="A16" s="21" t="s">
        <v>197</v>
      </c>
      <c r="B16" s="23" t="s">
        <v>89</v>
      </c>
      <c r="C16" s="24">
        <v>1</v>
      </c>
      <c r="D16" s="24">
        <f t="shared" si="2"/>
        <v>0.5</v>
      </c>
      <c r="E16" s="24"/>
      <c r="F16" s="24">
        <f t="shared" si="5"/>
        <v>0</v>
      </c>
      <c r="G16" s="24">
        <f t="shared" si="7"/>
        <v>0.5</v>
      </c>
      <c r="H16" s="24"/>
      <c r="I16" s="24">
        <f t="shared" si="0"/>
        <v>0</v>
      </c>
      <c r="J16" s="24">
        <f t="shared" si="1"/>
        <v>0</v>
      </c>
      <c r="K16" s="24"/>
      <c r="L16" s="24"/>
      <c r="M16" s="24"/>
      <c r="N16" s="24"/>
      <c r="O16" s="23"/>
    </row>
    <row r="17" spans="1:15" ht="30">
      <c r="A17" s="21" t="s">
        <v>198</v>
      </c>
      <c r="B17" s="23" t="s">
        <v>90</v>
      </c>
      <c r="C17" s="24">
        <v>1</v>
      </c>
      <c r="D17" s="24">
        <f t="shared" si="2"/>
        <v>0.5</v>
      </c>
      <c r="E17" s="24"/>
      <c r="F17" s="24">
        <f t="shared" si="5"/>
        <v>0</v>
      </c>
      <c r="G17" s="24">
        <f t="shared" si="7"/>
        <v>0.5</v>
      </c>
      <c r="H17" s="24"/>
      <c r="I17" s="24">
        <f t="shared" si="0"/>
        <v>0</v>
      </c>
      <c r="J17" s="24">
        <f t="shared" si="1"/>
        <v>0</v>
      </c>
      <c r="K17" s="24"/>
      <c r="L17" s="24"/>
      <c r="M17" s="24"/>
      <c r="N17" s="24"/>
      <c r="O17" s="23"/>
    </row>
    <row r="18" spans="1:15" ht="30">
      <c r="A18" s="21" t="s">
        <v>199</v>
      </c>
      <c r="B18" s="23" t="s">
        <v>91</v>
      </c>
      <c r="C18" s="24">
        <v>1</v>
      </c>
      <c r="D18" s="24">
        <f t="shared" si="2"/>
        <v>0.5</v>
      </c>
      <c r="E18" s="24"/>
      <c r="F18" s="24">
        <f t="shared" si="5"/>
        <v>0</v>
      </c>
      <c r="G18" s="24">
        <f t="shared" si="7"/>
        <v>0.5</v>
      </c>
      <c r="H18" s="24"/>
      <c r="I18" s="24">
        <f t="shared" si="0"/>
        <v>0</v>
      </c>
      <c r="J18" s="24">
        <f t="shared" si="1"/>
        <v>0</v>
      </c>
      <c r="K18" s="24"/>
      <c r="L18" s="24"/>
      <c r="M18" s="24"/>
      <c r="N18" s="24"/>
      <c r="O18" s="23"/>
    </row>
    <row r="19" spans="1:15" ht="45">
      <c r="A19" s="21" t="s">
        <v>200</v>
      </c>
      <c r="B19" s="23" t="s">
        <v>298</v>
      </c>
      <c r="C19" s="24">
        <v>1</v>
      </c>
      <c r="D19" s="24">
        <f t="shared" si="2"/>
        <v>0.5</v>
      </c>
      <c r="E19" s="24"/>
      <c r="F19" s="24">
        <f t="shared" si="5"/>
        <v>0</v>
      </c>
      <c r="G19" s="24">
        <f t="shared" si="7"/>
        <v>0.5</v>
      </c>
      <c r="H19" s="24"/>
      <c r="I19" s="24">
        <f t="shared" si="0"/>
        <v>0</v>
      </c>
      <c r="J19" s="24">
        <f t="shared" si="1"/>
        <v>0</v>
      </c>
      <c r="K19" s="24"/>
      <c r="L19" s="24"/>
      <c r="M19" s="24"/>
      <c r="N19" s="24"/>
      <c r="O19" s="23"/>
    </row>
    <row r="20" spans="1:15" ht="15">
      <c r="A20" s="27">
        <v>1.3</v>
      </c>
      <c r="B20" s="28" t="s">
        <v>92</v>
      </c>
      <c r="C20" s="27">
        <f>SUM(C21:C33)</f>
        <v>40</v>
      </c>
      <c r="D20" s="27">
        <f>SUM(D21:D33)</f>
        <v>18.8</v>
      </c>
      <c r="E20" s="27"/>
      <c r="F20" s="27">
        <f>SUM(F21:F33)</f>
        <v>0</v>
      </c>
      <c r="G20" s="27">
        <f>SUM(G21:G33)</f>
        <v>21.2</v>
      </c>
      <c r="H20" s="27"/>
      <c r="I20" s="27">
        <f>SUM(I21:I33)</f>
        <v>0</v>
      </c>
      <c r="J20" s="27">
        <f t="shared" si="1"/>
        <v>0</v>
      </c>
      <c r="K20" s="27"/>
      <c r="L20" s="27"/>
      <c r="M20" s="27"/>
      <c r="N20" s="27"/>
      <c r="O20" s="28"/>
    </row>
    <row r="21" spans="1:15" ht="45">
      <c r="A21" s="21" t="s">
        <v>201</v>
      </c>
      <c r="B21" s="23" t="s">
        <v>93</v>
      </c>
      <c r="C21" s="24">
        <v>3</v>
      </c>
      <c r="D21" s="24">
        <f t="shared" si="2"/>
        <v>1.5</v>
      </c>
      <c r="E21" s="24"/>
      <c r="F21" s="24">
        <f t="shared" ref="F21:F33" si="8">IF(E21="完全符合",1,IF(E21="大部分符合",80%,IF(E21="部分符合",50%,0)))*D21</f>
        <v>0</v>
      </c>
      <c r="G21" s="24">
        <f t="shared" ref="G21" si="9">50%*$C21</f>
        <v>1.5</v>
      </c>
      <c r="H21" s="24"/>
      <c r="I21" s="24">
        <f t="shared" si="0"/>
        <v>0</v>
      </c>
      <c r="J21" s="24">
        <f t="shared" si="1"/>
        <v>0</v>
      </c>
      <c r="K21" s="24"/>
      <c r="L21" s="24"/>
      <c r="M21" s="24"/>
      <c r="N21" s="24"/>
      <c r="O21" s="23"/>
    </row>
    <row r="22" spans="1:15" ht="30">
      <c r="A22" s="21" t="s">
        <v>202</v>
      </c>
      <c r="B22" s="23" t="s">
        <v>94</v>
      </c>
      <c r="C22" s="24">
        <v>3</v>
      </c>
      <c r="D22" s="24">
        <f t="shared" ref="D22:D23" si="10">30%*$C22</f>
        <v>0.89999999999999991</v>
      </c>
      <c r="E22" s="24"/>
      <c r="F22" s="24">
        <f t="shared" si="8"/>
        <v>0</v>
      </c>
      <c r="G22" s="24">
        <f t="shared" ref="G22:G23" si="11">70%*$C22</f>
        <v>2.0999999999999996</v>
      </c>
      <c r="H22" s="24"/>
      <c r="I22" s="24">
        <f t="shared" si="0"/>
        <v>0</v>
      </c>
      <c r="J22" s="24">
        <f t="shared" si="1"/>
        <v>0</v>
      </c>
      <c r="K22" s="24"/>
      <c r="L22" s="24"/>
      <c r="M22" s="24"/>
      <c r="N22" s="24"/>
      <c r="O22" s="23" t="s">
        <v>53</v>
      </c>
    </row>
    <row r="23" spans="1:15" ht="30">
      <c r="A23" s="21" t="s">
        <v>203</v>
      </c>
      <c r="B23" s="23" t="s">
        <v>95</v>
      </c>
      <c r="C23" s="24">
        <v>3</v>
      </c>
      <c r="D23" s="24">
        <f t="shared" si="10"/>
        <v>0.89999999999999991</v>
      </c>
      <c r="E23" s="24"/>
      <c r="F23" s="24">
        <f t="shared" si="8"/>
        <v>0</v>
      </c>
      <c r="G23" s="24">
        <f t="shared" si="11"/>
        <v>2.0999999999999996</v>
      </c>
      <c r="H23" s="24"/>
      <c r="I23" s="24">
        <f t="shared" si="0"/>
        <v>0</v>
      </c>
      <c r="J23" s="24">
        <f t="shared" si="1"/>
        <v>0</v>
      </c>
      <c r="K23" s="24"/>
      <c r="L23" s="24"/>
      <c r="M23" s="24"/>
      <c r="N23" s="24"/>
      <c r="O23" s="23" t="s">
        <v>53</v>
      </c>
    </row>
    <row r="24" spans="1:15" ht="60">
      <c r="A24" s="21" t="s">
        <v>204</v>
      </c>
      <c r="B24" s="23" t="s">
        <v>96</v>
      </c>
      <c r="C24" s="24">
        <v>3</v>
      </c>
      <c r="D24" s="24">
        <f t="shared" ref="D24:D33" si="12">50%*$C24</f>
        <v>1.5</v>
      </c>
      <c r="E24" s="24"/>
      <c r="F24" s="24">
        <f t="shared" si="8"/>
        <v>0</v>
      </c>
      <c r="G24" s="24">
        <f t="shared" ref="G24:G33" si="13">50%*$C24</f>
        <v>1.5</v>
      </c>
      <c r="H24" s="24"/>
      <c r="I24" s="24">
        <f t="shared" si="0"/>
        <v>0</v>
      </c>
      <c r="J24" s="24">
        <f t="shared" si="1"/>
        <v>0</v>
      </c>
      <c r="K24" s="24"/>
      <c r="L24" s="24"/>
      <c r="M24" s="24"/>
      <c r="N24" s="24"/>
      <c r="O24" s="24"/>
    </row>
    <row r="25" spans="1:15" ht="60">
      <c r="A25" s="21" t="s">
        <v>205</v>
      </c>
      <c r="B25" s="23" t="s">
        <v>97</v>
      </c>
      <c r="C25" s="24">
        <v>3</v>
      </c>
      <c r="D25" s="24">
        <f t="shared" si="12"/>
        <v>1.5</v>
      </c>
      <c r="E25" s="24"/>
      <c r="F25" s="24">
        <f t="shared" si="8"/>
        <v>0</v>
      </c>
      <c r="G25" s="24">
        <f t="shared" si="13"/>
        <v>1.5</v>
      </c>
      <c r="H25" s="24"/>
      <c r="I25" s="24">
        <f t="shared" si="0"/>
        <v>0</v>
      </c>
      <c r="J25" s="24">
        <f t="shared" si="1"/>
        <v>0</v>
      </c>
      <c r="K25" s="24"/>
      <c r="L25" s="24"/>
      <c r="M25" s="24"/>
      <c r="N25" s="24"/>
      <c r="O25" s="23"/>
    </row>
    <row r="26" spans="1:15" ht="60">
      <c r="A26" s="21" t="s">
        <v>206</v>
      </c>
      <c r="B26" s="23" t="s">
        <v>98</v>
      </c>
      <c r="C26" s="24">
        <v>3</v>
      </c>
      <c r="D26" s="24">
        <f t="shared" si="12"/>
        <v>1.5</v>
      </c>
      <c r="E26" s="24"/>
      <c r="F26" s="24">
        <f t="shared" si="8"/>
        <v>0</v>
      </c>
      <c r="G26" s="24">
        <f t="shared" si="13"/>
        <v>1.5</v>
      </c>
      <c r="H26" s="24"/>
      <c r="I26" s="24">
        <f t="shared" si="0"/>
        <v>0</v>
      </c>
      <c r="J26" s="24">
        <f t="shared" si="1"/>
        <v>0</v>
      </c>
      <c r="K26" s="24"/>
      <c r="L26" s="24"/>
      <c r="M26" s="24"/>
      <c r="N26" s="24"/>
      <c r="O26" s="23"/>
    </row>
    <row r="27" spans="1:15" ht="30">
      <c r="A27" s="21" t="s">
        <v>207</v>
      </c>
      <c r="B27" s="23" t="s">
        <v>99</v>
      </c>
      <c r="C27" s="24">
        <v>3</v>
      </c>
      <c r="D27" s="24">
        <f t="shared" si="12"/>
        <v>1.5</v>
      </c>
      <c r="E27" s="24"/>
      <c r="F27" s="24">
        <f t="shared" si="8"/>
        <v>0</v>
      </c>
      <c r="G27" s="24">
        <f t="shared" si="13"/>
        <v>1.5</v>
      </c>
      <c r="H27" s="24"/>
      <c r="I27" s="24">
        <f t="shared" si="0"/>
        <v>0</v>
      </c>
      <c r="J27" s="24">
        <f t="shared" si="1"/>
        <v>0</v>
      </c>
      <c r="K27" s="24"/>
      <c r="L27" s="24"/>
      <c r="M27" s="24"/>
      <c r="N27" s="24"/>
      <c r="O27" s="24"/>
    </row>
    <row r="28" spans="1:15" ht="15">
      <c r="A28" s="21" t="s">
        <v>208</v>
      </c>
      <c r="B28" s="23" t="s">
        <v>100</v>
      </c>
      <c r="C28" s="24">
        <v>3</v>
      </c>
      <c r="D28" s="24">
        <f t="shared" si="12"/>
        <v>1.5</v>
      </c>
      <c r="E28" s="24"/>
      <c r="F28" s="24">
        <f t="shared" si="8"/>
        <v>0</v>
      </c>
      <c r="G28" s="24">
        <f t="shared" si="13"/>
        <v>1.5</v>
      </c>
      <c r="H28" s="24"/>
      <c r="I28" s="24">
        <f t="shared" si="0"/>
        <v>0</v>
      </c>
      <c r="J28" s="24">
        <f t="shared" si="1"/>
        <v>0</v>
      </c>
      <c r="K28" s="24"/>
      <c r="L28" s="24"/>
      <c r="M28" s="24"/>
      <c r="N28" s="24"/>
      <c r="O28" s="24"/>
    </row>
    <row r="29" spans="1:15" ht="30">
      <c r="A29" s="21" t="s">
        <v>209</v>
      </c>
      <c r="B29" s="23" t="s">
        <v>101</v>
      </c>
      <c r="C29" s="24">
        <v>3</v>
      </c>
      <c r="D29" s="24">
        <f t="shared" si="12"/>
        <v>1.5</v>
      </c>
      <c r="E29" s="24"/>
      <c r="F29" s="24">
        <f t="shared" si="8"/>
        <v>0</v>
      </c>
      <c r="G29" s="24">
        <f t="shared" si="13"/>
        <v>1.5</v>
      </c>
      <c r="H29" s="24"/>
      <c r="I29" s="24">
        <f t="shared" si="0"/>
        <v>0</v>
      </c>
      <c r="J29" s="24">
        <f t="shared" si="1"/>
        <v>0</v>
      </c>
      <c r="K29" s="24"/>
      <c r="L29" s="24"/>
      <c r="M29" s="24"/>
      <c r="N29" s="24"/>
      <c r="O29" s="24"/>
    </row>
    <row r="30" spans="1:15" ht="30">
      <c r="A30" s="52" t="s">
        <v>210</v>
      </c>
      <c r="B30" s="23" t="s">
        <v>102</v>
      </c>
      <c r="C30" s="24">
        <v>3</v>
      </c>
      <c r="D30" s="24">
        <f t="shared" si="12"/>
        <v>1.5</v>
      </c>
      <c r="E30" s="24"/>
      <c r="F30" s="24">
        <f t="shared" si="8"/>
        <v>0</v>
      </c>
      <c r="G30" s="24">
        <f t="shared" si="13"/>
        <v>1.5</v>
      </c>
      <c r="H30" s="24"/>
      <c r="I30" s="24">
        <f t="shared" si="0"/>
        <v>0</v>
      </c>
      <c r="J30" s="24">
        <f t="shared" si="1"/>
        <v>0</v>
      </c>
      <c r="K30" s="24"/>
      <c r="L30" s="24"/>
      <c r="M30" s="24"/>
      <c r="N30" s="24"/>
      <c r="O30" s="24"/>
    </row>
    <row r="31" spans="1:15" ht="30">
      <c r="A31" s="21" t="s">
        <v>211</v>
      </c>
      <c r="B31" s="23" t="s">
        <v>103</v>
      </c>
      <c r="C31" s="24">
        <v>3</v>
      </c>
      <c r="D31" s="24">
        <f t="shared" si="12"/>
        <v>1.5</v>
      </c>
      <c r="E31" s="24"/>
      <c r="F31" s="24">
        <f t="shared" si="8"/>
        <v>0</v>
      </c>
      <c r="G31" s="24">
        <f t="shared" si="13"/>
        <v>1.5</v>
      </c>
      <c r="H31" s="24"/>
      <c r="I31" s="24">
        <f t="shared" si="0"/>
        <v>0</v>
      </c>
      <c r="J31" s="24">
        <f t="shared" si="1"/>
        <v>0</v>
      </c>
      <c r="K31" s="24"/>
      <c r="L31" s="24"/>
      <c r="M31" s="24"/>
      <c r="N31" s="24"/>
      <c r="O31" s="24"/>
    </row>
    <row r="32" spans="1:15" ht="120">
      <c r="A32" s="21" t="s">
        <v>212</v>
      </c>
      <c r="B32" s="23" t="s">
        <v>104</v>
      </c>
      <c r="C32" s="24">
        <v>4</v>
      </c>
      <c r="D32" s="24">
        <f t="shared" si="12"/>
        <v>2</v>
      </c>
      <c r="E32" s="24"/>
      <c r="F32" s="24">
        <f t="shared" si="8"/>
        <v>0</v>
      </c>
      <c r="G32" s="24">
        <f t="shared" si="13"/>
        <v>2</v>
      </c>
      <c r="H32" s="24"/>
      <c r="I32" s="24">
        <f t="shared" si="0"/>
        <v>0</v>
      </c>
      <c r="J32" s="24">
        <f t="shared" si="1"/>
        <v>0</v>
      </c>
      <c r="K32" s="24"/>
      <c r="L32" s="24"/>
      <c r="M32" s="24"/>
      <c r="N32" s="24"/>
      <c r="O32" s="23"/>
    </row>
    <row r="33" spans="1:15" ht="30">
      <c r="A33" s="21" t="s">
        <v>213</v>
      </c>
      <c r="B33" s="23" t="s">
        <v>105</v>
      </c>
      <c r="C33" s="24">
        <v>3</v>
      </c>
      <c r="D33" s="24">
        <f t="shared" si="12"/>
        <v>1.5</v>
      </c>
      <c r="E33" s="24"/>
      <c r="F33" s="24">
        <f t="shared" si="8"/>
        <v>0</v>
      </c>
      <c r="G33" s="24">
        <f t="shared" si="13"/>
        <v>1.5</v>
      </c>
      <c r="H33" s="24"/>
      <c r="I33" s="24">
        <f t="shared" si="0"/>
        <v>0</v>
      </c>
      <c r="J33" s="24">
        <f t="shared" si="1"/>
        <v>0</v>
      </c>
      <c r="K33" s="24"/>
      <c r="L33" s="24"/>
      <c r="M33" s="24"/>
      <c r="N33" s="24"/>
      <c r="O33" s="23"/>
    </row>
    <row r="34" spans="1:15" ht="15">
      <c r="A34" s="27">
        <v>1.4</v>
      </c>
      <c r="B34" s="28" t="s">
        <v>106</v>
      </c>
      <c r="C34" s="27">
        <f>SUM(C35:C38)</f>
        <v>19</v>
      </c>
      <c r="D34" s="27">
        <f>SUM(D35:D38)</f>
        <v>8.9</v>
      </c>
      <c r="E34" s="27"/>
      <c r="F34" s="27">
        <f>SUM(F35:F38)</f>
        <v>0</v>
      </c>
      <c r="G34" s="27">
        <f>SUM(G35:G38)</f>
        <v>10.1</v>
      </c>
      <c r="H34" s="27"/>
      <c r="I34" s="27">
        <f>SUM(I35:I38)</f>
        <v>0</v>
      </c>
      <c r="J34" s="27">
        <f>SUM(J35:J38)</f>
        <v>0</v>
      </c>
      <c r="K34" s="27"/>
      <c r="L34" s="27"/>
      <c r="M34" s="27"/>
      <c r="N34" s="27"/>
      <c r="O34" s="29"/>
    </row>
    <row r="35" spans="1:15" ht="60">
      <c r="A35" s="21" t="s">
        <v>214</v>
      </c>
      <c r="B35" s="23" t="s">
        <v>107</v>
      </c>
      <c r="C35" s="24">
        <v>3</v>
      </c>
      <c r="D35" s="24">
        <f t="shared" ref="D35:D43" si="14">50%*$C35</f>
        <v>1.5</v>
      </c>
      <c r="E35" s="24"/>
      <c r="F35" s="24">
        <f t="shared" ref="F35:F38" si="15">IF(E35="完全符合",1,IF(E35="大部分符合",80%,IF(E35="部分符合",50%,0)))*D35</f>
        <v>0</v>
      </c>
      <c r="G35" s="24">
        <f t="shared" ref="G35:G43" si="16">50%*$C35</f>
        <v>1.5</v>
      </c>
      <c r="H35" s="24"/>
      <c r="I35" s="24">
        <f t="shared" si="0"/>
        <v>0</v>
      </c>
      <c r="J35" s="24">
        <f t="shared" si="1"/>
        <v>0</v>
      </c>
      <c r="K35" s="24"/>
      <c r="L35" s="24"/>
      <c r="M35" s="24"/>
      <c r="N35" s="24"/>
      <c r="O35" s="25"/>
    </row>
    <row r="36" spans="1:15" ht="75">
      <c r="A36" s="52" t="s">
        <v>215</v>
      </c>
      <c r="B36" s="23" t="s">
        <v>108</v>
      </c>
      <c r="C36" s="24">
        <v>3</v>
      </c>
      <c r="D36" s="24">
        <f>30%*$C36</f>
        <v>0.89999999999999991</v>
      </c>
      <c r="E36" s="24"/>
      <c r="F36" s="24">
        <f t="shared" si="15"/>
        <v>0</v>
      </c>
      <c r="G36" s="24">
        <f>70%*$C36</f>
        <v>2.0999999999999996</v>
      </c>
      <c r="H36" s="24"/>
      <c r="I36" s="24">
        <f t="shared" si="0"/>
        <v>0</v>
      </c>
      <c r="J36" s="24">
        <f t="shared" si="1"/>
        <v>0</v>
      </c>
      <c r="K36" s="24"/>
      <c r="L36" s="24"/>
      <c r="M36" s="24"/>
      <c r="N36" s="24"/>
      <c r="O36" s="23" t="s">
        <v>222</v>
      </c>
    </row>
    <row r="37" spans="1:15" ht="255">
      <c r="A37" s="52" t="s">
        <v>216</v>
      </c>
      <c r="B37" s="23" t="s">
        <v>185</v>
      </c>
      <c r="C37" s="24">
        <v>8</v>
      </c>
      <c r="D37" s="24">
        <f t="shared" si="14"/>
        <v>4</v>
      </c>
      <c r="E37" s="24"/>
      <c r="F37" s="24">
        <f t="shared" si="15"/>
        <v>0</v>
      </c>
      <c r="G37" s="24">
        <f t="shared" si="16"/>
        <v>4</v>
      </c>
      <c r="H37" s="24"/>
      <c r="I37" s="24">
        <f t="shared" si="0"/>
        <v>0</v>
      </c>
      <c r="J37" s="24">
        <f t="shared" si="1"/>
        <v>0</v>
      </c>
      <c r="K37" s="24"/>
      <c r="L37" s="24"/>
      <c r="M37" s="24"/>
      <c r="N37" s="24"/>
      <c r="O37" s="25"/>
    </row>
    <row r="38" spans="1:15" ht="60">
      <c r="A38" s="52" t="s">
        <v>217</v>
      </c>
      <c r="B38" s="23" t="s">
        <v>109</v>
      </c>
      <c r="C38" s="24">
        <v>5</v>
      </c>
      <c r="D38" s="24">
        <f t="shared" si="14"/>
        <v>2.5</v>
      </c>
      <c r="E38" s="24"/>
      <c r="F38" s="24">
        <f t="shared" si="15"/>
        <v>0</v>
      </c>
      <c r="G38" s="24">
        <f t="shared" si="16"/>
        <v>2.5</v>
      </c>
      <c r="H38" s="24"/>
      <c r="I38" s="24">
        <f t="shared" si="0"/>
        <v>0</v>
      </c>
      <c r="J38" s="24">
        <f t="shared" si="1"/>
        <v>0</v>
      </c>
      <c r="K38" s="24"/>
      <c r="L38" s="24"/>
      <c r="M38" s="24"/>
      <c r="N38" s="24"/>
      <c r="O38" s="23"/>
    </row>
    <row r="39" spans="1:15" ht="30">
      <c r="A39" s="6" t="s">
        <v>218</v>
      </c>
      <c r="B39" s="7" t="s">
        <v>110</v>
      </c>
      <c r="C39" s="9">
        <v>2</v>
      </c>
      <c r="D39" s="9"/>
      <c r="E39" s="9"/>
      <c r="F39" s="9"/>
      <c r="G39" s="9"/>
      <c r="H39" s="9"/>
      <c r="I39" s="8"/>
      <c r="J39" s="9">
        <f>IF(AND(E39="完全符合",H39="完全符合"),C39,0)</f>
        <v>0</v>
      </c>
      <c r="K39" s="9"/>
      <c r="L39" s="8"/>
      <c r="M39" s="8"/>
      <c r="N39" s="8"/>
      <c r="O39" s="7"/>
    </row>
    <row r="40" spans="1:15" ht="90">
      <c r="A40" s="6" t="s">
        <v>219</v>
      </c>
      <c r="B40" s="7" t="s">
        <v>111</v>
      </c>
      <c r="C40" s="9">
        <v>1</v>
      </c>
      <c r="D40" s="9"/>
      <c r="E40" s="9"/>
      <c r="F40" s="9"/>
      <c r="G40" s="9"/>
      <c r="H40" s="9"/>
      <c r="I40" s="8"/>
      <c r="J40" s="9">
        <f>IF(AND(E40="完全符合",H40="完全符合"),C40,0)</f>
        <v>0</v>
      </c>
      <c r="K40" s="9"/>
      <c r="L40" s="8"/>
      <c r="M40" s="8"/>
      <c r="N40" s="8"/>
      <c r="O40" s="7"/>
    </row>
    <row r="41" spans="1:15" ht="15">
      <c r="A41" s="27">
        <v>1.5</v>
      </c>
      <c r="B41" s="28" t="s">
        <v>61</v>
      </c>
      <c r="C41" s="27">
        <f>SUM(C42:C43)</f>
        <v>6</v>
      </c>
      <c r="D41" s="27">
        <f>SUM(D42:D43)</f>
        <v>3</v>
      </c>
      <c r="E41" s="27"/>
      <c r="F41" s="27">
        <f>SUM(F42:F43)</f>
        <v>0</v>
      </c>
      <c r="G41" s="27">
        <f>SUM(G42:G43)</f>
        <v>3</v>
      </c>
      <c r="H41" s="27"/>
      <c r="I41" s="27">
        <f>SUM(I42:I43)</f>
        <v>0</v>
      </c>
      <c r="J41" s="27">
        <f t="shared" si="1"/>
        <v>0</v>
      </c>
      <c r="K41" s="27"/>
      <c r="L41" s="27"/>
      <c r="M41" s="27"/>
      <c r="N41" s="27"/>
      <c r="O41" s="27"/>
    </row>
    <row r="42" spans="1:15" ht="45">
      <c r="A42" s="21" t="s">
        <v>220</v>
      </c>
      <c r="B42" s="23" t="s">
        <v>299</v>
      </c>
      <c r="C42" s="24">
        <v>3</v>
      </c>
      <c r="D42" s="24">
        <f t="shared" si="14"/>
        <v>1.5</v>
      </c>
      <c r="E42" s="24"/>
      <c r="F42" s="24">
        <f t="shared" ref="F42:F43" si="17">IF(E42="完全符合",1,IF(E42="大部分符合",80%,IF(E42="部分符合",50%,0)))*D42</f>
        <v>0</v>
      </c>
      <c r="G42" s="24">
        <f t="shared" si="16"/>
        <v>1.5</v>
      </c>
      <c r="H42" s="24"/>
      <c r="I42" s="24">
        <f t="shared" ref="I42:I43" si="18">IF(H42="完全符合",1,IF(H42="大部分符合",80%,IF(H42="部分符合",50%,0)))*G42</f>
        <v>0</v>
      </c>
      <c r="J42" s="24">
        <f t="shared" si="1"/>
        <v>0</v>
      </c>
      <c r="K42" s="24"/>
      <c r="L42" s="24"/>
      <c r="M42" s="24"/>
      <c r="N42" s="24"/>
      <c r="O42" s="24"/>
    </row>
    <row r="43" spans="1:15" ht="50.25" customHeight="1">
      <c r="A43" s="21" t="s">
        <v>221</v>
      </c>
      <c r="B43" s="23" t="s">
        <v>112</v>
      </c>
      <c r="C43" s="24">
        <v>3</v>
      </c>
      <c r="D43" s="24">
        <f t="shared" si="14"/>
        <v>1.5</v>
      </c>
      <c r="E43" s="24"/>
      <c r="F43" s="24">
        <f t="shared" si="17"/>
        <v>0</v>
      </c>
      <c r="G43" s="24">
        <f t="shared" si="16"/>
        <v>1.5</v>
      </c>
      <c r="H43" s="24"/>
      <c r="I43" s="24">
        <f t="shared" si="18"/>
        <v>0</v>
      </c>
      <c r="J43" s="24">
        <f t="shared" si="1"/>
        <v>0</v>
      </c>
      <c r="K43" s="24"/>
      <c r="L43" s="24"/>
      <c r="M43" s="24"/>
      <c r="N43" s="24"/>
      <c r="O43" s="24"/>
    </row>
    <row r="44" spans="1:15" ht="15">
      <c r="A44" s="105" t="s">
        <v>39</v>
      </c>
      <c r="B44" s="106"/>
      <c r="C44" s="27">
        <f>SUM(C4,C11,C20,C34,C41)</f>
        <v>100</v>
      </c>
      <c r="D44" s="27">
        <f>SUM(D4,D11,D20,D34,D41)</f>
        <v>47.800000000000004</v>
      </c>
      <c r="E44" s="27"/>
      <c r="F44" s="27">
        <f>SUM(F4,F11,F20,F34,F41)</f>
        <v>0</v>
      </c>
      <c r="G44" s="27">
        <f>SUM(G4,G11,G20,G34,G41)</f>
        <v>52.199999999999996</v>
      </c>
      <c r="H44" s="27"/>
      <c r="I44" s="27">
        <f>SUM(I4,I11,I20,I34,I41)</f>
        <v>0</v>
      </c>
      <c r="J44" s="27">
        <f>SUM(J4,J11,J20,J34,J41)</f>
        <v>0</v>
      </c>
      <c r="K44" s="27"/>
      <c r="L44" s="27"/>
      <c r="M44" s="27"/>
      <c r="N44" s="27"/>
      <c r="O44" s="27"/>
    </row>
    <row r="45" spans="1:15" ht="15">
      <c r="A45" s="96" t="s">
        <v>38</v>
      </c>
      <c r="B45" s="97"/>
      <c r="C45" s="6">
        <f>SUM(C39:C40)</f>
        <v>3</v>
      </c>
      <c r="D45" s="6"/>
      <c r="E45" s="6"/>
      <c r="F45" s="6"/>
      <c r="G45" s="6"/>
      <c r="H45" s="6"/>
      <c r="I45" s="6"/>
      <c r="J45" s="6">
        <f>SUM(J39:J40)</f>
        <v>0</v>
      </c>
      <c r="K45" s="6"/>
      <c r="L45" s="6"/>
      <c r="M45" s="6"/>
      <c r="N45" s="6"/>
      <c r="O45" s="6"/>
    </row>
    <row r="46" spans="1:15" ht="15">
      <c r="A46" s="95" t="s">
        <v>54</v>
      </c>
      <c r="B46" s="95" t="s">
        <v>40</v>
      </c>
      <c r="C46" s="21"/>
      <c r="D46" s="21"/>
      <c r="E46" s="21"/>
      <c r="F46" s="21"/>
      <c r="G46" s="21"/>
      <c r="H46" s="21"/>
      <c r="I46" s="21"/>
      <c r="J46" s="21">
        <f>SUMIFS(D4:D43,E4:E43,"不适用")+SUMIFS(G4:G43,H4:H43,"不适用")</f>
        <v>0</v>
      </c>
      <c r="K46" s="56"/>
      <c r="L46" s="21"/>
      <c r="M46" s="56"/>
      <c r="N46" s="21"/>
      <c r="O46" s="21"/>
    </row>
  </sheetData>
  <protectedRanges>
    <protectedRange sqref="A1:B1048576" name="区域2"/>
    <protectedRange sqref="L1:S1048576 E1:E1048576 H1:H1048576" name="区域1"/>
  </protectedRanges>
  <mergeCells count="13">
    <mergeCell ref="J2:J3"/>
    <mergeCell ref="O2:O3"/>
    <mergeCell ref="A44:B44"/>
    <mergeCell ref="K2:K3"/>
    <mergeCell ref="M2:M3"/>
    <mergeCell ref="L2:L3"/>
    <mergeCell ref="N2:N3"/>
    <mergeCell ref="A46:B46"/>
    <mergeCell ref="A45:B45"/>
    <mergeCell ref="G2:I2"/>
    <mergeCell ref="A2:B3"/>
    <mergeCell ref="D2:F2"/>
    <mergeCell ref="C2:C3"/>
  </mergeCells>
  <phoneticPr fontId="7" type="noConversion"/>
  <dataValidations count="2">
    <dataValidation type="list" showInputMessage="1" showErrorMessage="1" sqref="E5:E10 H5:H10 E12:E19 H12:H19 E35:E38 H35:H38 E42:E43 H42:H43 H21:H33 E21:E33">
      <formula1>" ,完全符合,大部分符合,部分符合,不符合,不适用"</formula1>
    </dataValidation>
    <dataValidation type="list" showInputMessage="1" showErrorMessage="1" sqref="E39:E40 H39:H40">
      <formula1>"完全符合,不符合"</formula1>
    </dataValidation>
  </dataValidations>
  <pageMargins left="0.7" right="0.7" top="0.75" bottom="0.75" header="0.3" footer="0.3"/>
  <pageSetup paperSize="9"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topLeftCell="C34" zoomScale="85" zoomScaleNormal="85" workbookViewId="0">
      <selection activeCell="L6" sqref="L6"/>
    </sheetView>
  </sheetViews>
  <sheetFormatPr defaultColWidth="9" defaultRowHeight="14.5"/>
  <cols>
    <col min="1" max="1" width="20.6328125" style="1" customWidth="1"/>
    <col min="2" max="2" width="48.36328125" style="1" customWidth="1"/>
    <col min="3" max="3" width="9.6328125" style="1" customWidth="1"/>
    <col min="4" max="4" width="9.81640625" style="1" customWidth="1"/>
    <col min="5" max="5" width="9.90625" style="1" customWidth="1"/>
    <col min="6" max="6" width="9.6328125" style="1" customWidth="1"/>
    <col min="7" max="7" width="10.1796875" style="1" customWidth="1"/>
    <col min="8" max="8" width="10.6328125" style="1" customWidth="1"/>
    <col min="9" max="9" width="9.90625" style="1" customWidth="1"/>
    <col min="10" max="10" width="14.90625" style="1" customWidth="1"/>
    <col min="11" max="11" width="23.1796875" style="57" customWidth="1"/>
    <col min="12" max="12" width="23.1796875" style="1" customWidth="1"/>
    <col min="13" max="13" width="23.1796875" style="57" customWidth="1"/>
    <col min="14" max="14" width="23.1796875" style="1" customWidth="1"/>
    <col min="15" max="15" width="39.36328125" style="1" customWidth="1"/>
    <col min="16" max="16384" width="9" style="1"/>
  </cols>
  <sheetData>
    <row r="1" spans="1:15" ht="20">
      <c r="A1" s="2" t="s">
        <v>42</v>
      </c>
    </row>
    <row r="2" spans="1:15" ht="15">
      <c r="A2" s="109" t="s">
        <v>0</v>
      </c>
      <c r="B2" s="109"/>
      <c r="C2" s="95" t="s">
        <v>1</v>
      </c>
      <c r="D2" s="98" t="s">
        <v>37</v>
      </c>
      <c r="E2" s="98"/>
      <c r="F2" s="98"/>
      <c r="G2" s="98" t="s">
        <v>2</v>
      </c>
      <c r="H2" s="98"/>
      <c r="I2" s="98"/>
      <c r="J2" s="98" t="s">
        <v>8</v>
      </c>
      <c r="K2" s="92" t="s">
        <v>306</v>
      </c>
      <c r="L2" s="92" t="s">
        <v>307</v>
      </c>
      <c r="M2" s="92" t="s">
        <v>308</v>
      </c>
      <c r="N2" s="92" t="s">
        <v>309</v>
      </c>
      <c r="O2" s="109" t="s">
        <v>3</v>
      </c>
    </row>
    <row r="3" spans="1:15" ht="15">
      <c r="A3" s="109"/>
      <c r="B3" s="109"/>
      <c r="C3" s="95"/>
      <c r="D3" s="19" t="s">
        <v>4</v>
      </c>
      <c r="E3" s="19" t="s">
        <v>5</v>
      </c>
      <c r="F3" s="19" t="s">
        <v>6</v>
      </c>
      <c r="G3" s="19" t="s">
        <v>4</v>
      </c>
      <c r="H3" s="19" t="s">
        <v>5</v>
      </c>
      <c r="I3" s="19" t="s">
        <v>6</v>
      </c>
      <c r="J3" s="98"/>
      <c r="K3" s="94"/>
      <c r="L3" s="94"/>
      <c r="M3" s="94"/>
      <c r="N3" s="94"/>
      <c r="O3" s="109"/>
    </row>
    <row r="4" spans="1:15" ht="15">
      <c r="A4" s="27">
        <v>2.1</v>
      </c>
      <c r="B4" s="28" t="s">
        <v>9</v>
      </c>
      <c r="C4" s="27">
        <f>SUM(C5:C16)</f>
        <v>50</v>
      </c>
      <c r="D4" s="27">
        <f>SUM(D5:D16)</f>
        <v>25</v>
      </c>
      <c r="E4" s="31"/>
      <c r="F4" s="27">
        <f>SUM(F5:F16)</f>
        <v>0</v>
      </c>
      <c r="G4" s="27">
        <f>SUM(G5:G16)</f>
        <v>25</v>
      </c>
      <c r="H4" s="31"/>
      <c r="I4" s="27">
        <f>SUM(I5:I16)</f>
        <v>0</v>
      </c>
      <c r="J4" s="27">
        <f>F4+I4</f>
        <v>0</v>
      </c>
      <c r="K4" s="61"/>
      <c r="L4" s="28"/>
      <c r="M4" s="62"/>
      <c r="N4" s="28"/>
      <c r="O4" s="32"/>
    </row>
    <row r="5" spans="1:15" ht="45">
      <c r="A5" s="21" t="s">
        <v>249</v>
      </c>
      <c r="B5" s="23" t="s">
        <v>113</v>
      </c>
      <c r="C5" s="24">
        <v>0</v>
      </c>
      <c r="D5" s="24">
        <f>50%*$C5</f>
        <v>0</v>
      </c>
      <c r="E5" s="24"/>
      <c r="F5" s="24">
        <f>IF(E5="完全符合",1,IF(E5="大部分符合",80%,IF(E5="部分符合",50%,0)))*D5</f>
        <v>0</v>
      </c>
      <c r="G5" s="24">
        <f>50%*$C5</f>
        <v>0</v>
      </c>
      <c r="H5" s="24"/>
      <c r="I5" s="24">
        <f>IF(H5="完全符合",1,IF(H5="大部分符合",80%,IF(H5="部分符合",50%,0)))*G5</f>
        <v>0</v>
      </c>
      <c r="J5" s="24">
        <f>F5+I5</f>
        <v>0</v>
      </c>
      <c r="K5" s="59"/>
      <c r="L5" s="24"/>
      <c r="M5" s="59"/>
      <c r="N5" s="24"/>
      <c r="O5" s="23"/>
    </row>
    <row r="6" spans="1:15" ht="165">
      <c r="A6" s="21" t="s">
        <v>248</v>
      </c>
      <c r="B6" s="23" t="s">
        <v>114</v>
      </c>
      <c r="C6" s="24">
        <v>4</v>
      </c>
      <c r="D6" s="24">
        <f t="shared" ref="D6:D31" si="0">50%*$C6</f>
        <v>2</v>
      </c>
      <c r="E6" s="24"/>
      <c r="F6" s="24">
        <f t="shared" ref="F6:F16" si="1">IF(E6="完全符合",1,IF(E6="大部分符合",80%,IF(E6="部分符合",50%,0)))*D6</f>
        <v>0</v>
      </c>
      <c r="G6" s="24">
        <f t="shared" ref="G6:G31" si="2">50%*$C6</f>
        <v>2</v>
      </c>
      <c r="H6" s="24"/>
      <c r="I6" s="24">
        <f t="shared" ref="I6:I16" si="3">IF(H6="完全符合",1,IF(H6="大部分符合",80%,IF(H6="部分符合",50%,0)))*G6</f>
        <v>0</v>
      </c>
      <c r="J6" s="24">
        <f t="shared" ref="J6:J16" si="4">F6+I6</f>
        <v>0</v>
      </c>
      <c r="K6" s="59"/>
      <c r="L6" s="24"/>
      <c r="M6" s="59"/>
      <c r="N6" s="24"/>
      <c r="O6" s="23"/>
    </row>
    <row r="7" spans="1:15" ht="30">
      <c r="A7" s="21" t="s">
        <v>247</v>
      </c>
      <c r="B7" s="23" t="s">
        <v>115</v>
      </c>
      <c r="C7" s="24">
        <v>4</v>
      </c>
      <c r="D7" s="24">
        <f t="shared" si="0"/>
        <v>2</v>
      </c>
      <c r="E7" s="24"/>
      <c r="F7" s="24">
        <f t="shared" si="1"/>
        <v>0</v>
      </c>
      <c r="G7" s="24">
        <f t="shared" si="2"/>
        <v>2</v>
      </c>
      <c r="H7" s="24"/>
      <c r="I7" s="24">
        <f t="shared" si="3"/>
        <v>0</v>
      </c>
      <c r="J7" s="24">
        <f t="shared" si="4"/>
        <v>0</v>
      </c>
      <c r="K7" s="59"/>
      <c r="L7" s="24"/>
      <c r="M7" s="59"/>
      <c r="N7" s="24"/>
      <c r="O7" s="23"/>
    </row>
    <row r="8" spans="1:15" ht="45">
      <c r="A8" s="21" t="s">
        <v>246</v>
      </c>
      <c r="B8" s="23" t="s">
        <v>116</v>
      </c>
      <c r="C8" s="24">
        <v>5</v>
      </c>
      <c r="D8" s="24">
        <f t="shared" si="0"/>
        <v>2.5</v>
      </c>
      <c r="E8" s="24"/>
      <c r="F8" s="24">
        <f t="shared" si="1"/>
        <v>0</v>
      </c>
      <c r="G8" s="24">
        <f t="shared" si="2"/>
        <v>2.5</v>
      </c>
      <c r="H8" s="24"/>
      <c r="I8" s="24">
        <f t="shared" si="3"/>
        <v>0</v>
      </c>
      <c r="J8" s="24">
        <f t="shared" si="4"/>
        <v>0</v>
      </c>
      <c r="K8" s="59"/>
      <c r="L8" s="24"/>
      <c r="M8" s="59"/>
      <c r="N8" s="24"/>
      <c r="O8" s="23"/>
    </row>
    <row r="9" spans="1:15" ht="90">
      <c r="A9" s="21" t="s">
        <v>245</v>
      </c>
      <c r="B9" s="23" t="s">
        <v>117</v>
      </c>
      <c r="C9" s="24">
        <v>5</v>
      </c>
      <c r="D9" s="24">
        <f t="shared" si="0"/>
        <v>2.5</v>
      </c>
      <c r="E9" s="24"/>
      <c r="F9" s="24">
        <f t="shared" si="1"/>
        <v>0</v>
      </c>
      <c r="G9" s="24">
        <f t="shared" si="2"/>
        <v>2.5</v>
      </c>
      <c r="H9" s="24"/>
      <c r="I9" s="24">
        <f t="shared" si="3"/>
        <v>0</v>
      </c>
      <c r="J9" s="24">
        <f t="shared" si="4"/>
        <v>0</v>
      </c>
      <c r="K9" s="59"/>
      <c r="L9" s="24"/>
      <c r="M9" s="59"/>
      <c r="N9" s="24"/>
      <c r="O9" s="22"/>
    </row>
    <row r="10" spans="1:15" ht="120">
      <c r="A10" s="21" t="s">
        <v>244</v>
      </c>
      <c r="B10" s="23" t="s">
        <v>118</v>
      </c>
      <c r="C10" s="24">
        <v>6</v>
      </c>
      <c r="D10" s="24">
        <f t="shared" si="0"/>
        <v>3</v>
      </c>
      <c r="E10" s="24"/>
      <c r="F10" s="24">
        <f t="shared" si="1"/>
        <v>0</v>
      </c>
      <c r="G10" s="24">
        <f t="shared" si="2"/>
        <v>3</v>
      </c>
      <c r="H10" s="24"/>
      <c r="I10" s="24">
        <f t="shared" si="3"/>
        <v>0</v>
      </c>
      <c r="J10" s="24">
        <f t="shared" si="4"/>
        <v>0</v>
      </c>
      <c r="K10" s="59"/>
      <c r="L10" s="24"/>
      <c r="M10" s="59"/>
      <c r="N10" s="24"/>
      <c r="O10" s="23"/>
    </row>
    <row r="11" spans="1:15" ht="45">
      <c r="A11" s="21" t="s">
        <v>243</v>
      </c>
      <c r="B11" s="23" t="s">
        <v>119</v>
      </c>
      <c r="C11" s="24">
        <v>4</v>
      </c>
      <c r="D11" s="24">
        <f t="shared" si="0"/>
        <v>2</v>
      </c>
      <c r="E11" s="24"/>
      <c r="F11" s="24">
        <f t="shared" si="1"/>
        <v>0</v>
      </c>
      <c r="G11" s="24">
        <f t="shared" si="2"/>
        <v>2</v>
      </c>
      <c r="H11" s="24"/>
      <c r="I11" s="24">
        <f t="shared" si="3"/>
        <v>0</v>
      </c>
      <c r="J11" s="24">
        <f t="shared" si="4"/>
        <v>0</v>
      </c>
      <c r="K11" s="59"/>
      <c r="L11" s="24"/>
      <c r="M11" s="59"/>
      <c r="N11" s="24"/>
      <c r="O11" s="23"/>
    </row>
    <row r="12" spans="1:15" ht="135">
      <c r="A12" s="21" t="s">
        <v>242</v>
      </c>
      <c r="B12" s="23" t="s">
        <v>186</v>
      </c>
      <c r="C12" s="24">
        <v>4</v>
      </c>
      <c r="D12" s="24">
        <f t="shared" si="0"/>
        <v>2</v>
      </c>
      <c r="E12" s="24"/>
      <c r="F12" s="24">
        <f t="shared" si="1"/>
        <v>0</v>
      </c>
      <c r="G12" s="24">
        <f t="shared" si="2"/>
        <v>2</v>
      </c>
      <c r="H12" s="24"/>
      <c r="I12" s="24">
        <f t="shared" si="3"/>
        <v>0</v>
      </c>
      <c r="J12" s="24">
        <f t="shared" si="4"/>
        <v>0</v>
      </c>
      <c r="K12" s="59"/>
      <c r="L12" s="24"/>
      <c r="M12" s="59"/>
      <c r="N12" s="24"/>
      <c r="O12" s="23"/>
    </row>
    <row r="13" spans="1:15" ht="120">
      <c r="A13" s="21" t="s">
        <v>241</v>
      </c>
      <c r="B13" s="23" t="s">
        <v>120</v>
      </c>
      <c r="C13" s="24">
        <v>5</v>
      </c>
      <c r="D13" s="24">
        <f t="shared" si="0"/>
        <v>2.5</v>
      </c>
      <c r="E13" s="24"/>
      <c r="F13" s="24">
        <f t="shared" si="1"/>
        <v>0</v>
      </c>
      <c r="G13" s="24">
        <f t="shared" si="2"/>
        <v>2.5</v>
      </c>
      <c r="H13" s="24"/>
      <c r="I13" s="24">
        <f t="shared" si="3"/>
        <v>0</v>
      </c>
      <c r="J13" s="24">
        <f t="shared" si="4"/>
        <v>0</v>
      </c>
      <c r="K13" s="59"/>
      <c r="L13" s="24"/>
      <c r="M13" s="59"/>
      <c r="N13" s="24"/>
      <c r="O13" s="23"/>
    </row>
    <row r="14" spans="1:15" ht="45">
      <c r="A14" s="21" t="s">
        <v>240</v>
      </c>
      <c r="B14" s="23" t="s">
        <v>121</v>
      </c>
      <c r="C14" s="24">
        <v>4</v>
      </c>
      <c r="D14" s="24">
        <f t="shared" si="0"/>
        <v>2</v>
      </c>
      <c r="E14" s="24"/>
      <c r="F14" s="24">
        <f t="shared" si="1"/>
        <v>0</v>
      </c>
      <c r="G14" s="24">
        <f t="shared" si="2"/>
        <v>2</v>
      </c>
      <c r="H14" s="24"/>
      <c r="I14" s="24">
        <f t="shared" si="3"/>
        <v>0</v>
      </c>
      <c r="J14" s="24">
        <f t="shared" si="4"/>
        <v>0</v>
      </c>
      <c r="K14" s="59"/>
      <c r="L14" s="24"/>
      <c r="M14" s="59"/>
      <c r="N14" s="24"/>
      <c r="O14" s="23"/>
    </row>
    <row r="15" spans="1:15" ht="165">
      <c r="A15" s="21" t="s">
        <v>239</v>
      </c>
      <c r="B15" s="23" t="s">
        <v>301</v>
      </c>
      <c r="C15" s="24">
        <v>5</v>
      </c>
      <c r="D15" s="24">
        <f t="shared" si="0"/>
        <v>2.5</v>
      </c>
      <c r="E15" s="24"/>
      <c r="F15" s="24">
        <f t="shared" si="1"/>
        <v>0</v>
      </c>
      <c r="G15" s="24">
        <f t="shared" si="2"/>
        <v>2.5</v>
      </c>
      <c r="H15" s="24"/>
      <c r="I15" s="24">
        <f t="shared" si="3"/>
        <v>0</v>
      </c>
      <c r="J15" s="24">
        <f t="shared" si="4"/>
        <v>0</v>
      </c>
      <c r="K15" s="59"/>
      <c r="L15" s="24"/>
      <c r="M15" s="59"/>
      <c r="N15" s="24"/>
      <c r="O15" s="23"/>
    </row>
    <row r="16" spans="1:15" ht="60">
      <c r="A16" s="21" t="s">
        <v>238</v>
      </c>
      <c r="B16" s="23" t="s">
        <v>122</v>
      </c>
      <c r="C16" s="24">
        <v>4</v>
      </c>
      <c r="D16" s="24">
        <f t="shared" si="0"/>
        <v>2</v>
      </c>
      <c r="E16" s="24"/>
      <c r="F16" s="24">
        <f t="shared" si="1"/>
        <v>0</v>
      </c>
      <c r="G16" s="24">
        <f t="shared" si="2"/>
        <v>2</v>
      </c>
      <c r="H16" s="24"/>
      <c r="I16" s="24">
        <f t="shared" si="3"/>
        <v>0</v>
      </c>
      <c r="J16" s="24">
        <f t="shared" si="4"/>
        <v>0</v>
      </c>
      <c r="K16" s="59"/>
      <c r="L16" s="24"/>
      <c r="M16" s="59"/>
      <c r="N16" s="24"/>
      <c r="O16" s="22"/>
    </row>
    <row r="17" spans="1:15" ht="15">
      <c r="A17" s="27">
        <v>2.2000000000000002</v>
      </c>
      <c r="B17" s="28" t="s">
        <v>10</v>
      </c>
      <c r="C17" s="27">
        <f>SUM(C18:C31)</f>
        <v>50</v>
      </c>
      <c r="D17" s="27">
        <f>SUM(D18:D31)</f>
        <v>24.4</v>
      </c>
      <c r="E17" s="27"/>
      <c r="F17" s="27">
        <f>SUM(F18:F31)</f>
        <v>0</v>
      </c>
      <c r="G17" s="27">
        <f>SUM(G18:G31)</f>
        <v>25.6</v>
      </c>
      <c r="H17" s="27"/>
      <c r="I17" s="27">
        <f>SUM(I18:I31)</f>
        <v>0</v>
      </c>
      <c r="J17" s="27">
        <f>F17+I17</f>
        <v>0</v>
      </c>
      <c r="K17" s="61"/>
      <c r="L17" s="27"/>
      <c r="M17" s="61"/>
      <c r="N17" s="27"/>
      <c r="O17" s="28"/>
    </row>
    <row r="18" spans="1:15" ht="30">
      <c r="A18" s="21" t="s">
        <v>237</v>
      </c>
      <c r="B18" s="23" t="s">
        <v>300</v>
      </c>
      <c r="C18" s="24">
        <v>2</v>
      </c>
      <c r="D18" s="24">
        <f t="shared" si="0"/>
        <v>1</v>
      </c>
      <c r="E18" s="24"/>
      <c r="F18" s="24">
        <f t="shared" ref="F18:F31" si="5">IF(E18="完全符合",1,IF(E18="大部分符合",80%,IF(E18="部分符合",50%,0)))*D18</f>
        <v>0</v>
      </c>
      <c r="G18" s="24">
        <f t="shared" si="2"/>
        <v>1</v>
      </c>
      <c r="H18" s="24"/>
      <c r="I18" s="24">
        <f t="shared" ref="I18:I31" si="6">IF(H18="完全符合",1,IF(H18="大部分符合",80%,IF(H18="部分符合",50%,0)))*G18</f>
        <v>0</v>
      </c>
      <c r="J18" s="24">
        <f t="shared" ref="J18:J31" si="7">F18+I18</f>
        <v>0</v>
      </c>
      <c r="K18" s="59"/>
      <c r="L18" s="24"/>
      <c r="M18" s="59"/>
      <c r="N18" s="24"/>
      <c r="O18" s="23"/>
    </row>
    <row r="19" spans="1:15" ht="120">
      <c r="A19" s="21" t="s">
        <v>236</v>
      </c>
      <c r="B19" s="23" t="s">
        <v>123</v>
      </c>
      <c r="C19" s="24">
        <v>3</v>
      </c>
      <c r="D19" s="24">
        <f t="shared" si="0"/>
        <v>1.5</v>
      </c>
      <c r="E19" s="24"/>
      <c r="F19" s="24">
        <f t="shared" si="5"/>
        <v>0</v>
      </c>
      <c r="G19" s="24">
        <f t="shared" si="2"/>
        <v>1.5</v>
      </c>
      <c r="H19" s="24"/>
      <c r="I19" s="24">
        <f t="shared" si="6"/>
        <v>0</v>
      </c>
      <c r="J19" s="24">
        <f t="shared" si="7"/>
        <v>0</v>
      </c>
      <c r="K19" s="59"/>
      <c r="L19" s="24"/>
      <c r="M19" s="59"/>
      <c r="N19" s="24"/>
      <c r="O19" s="30"/>
    </row>
    <row r="20" spans="1:15" ht="45">
      <c r="A20" s="21" t="s">
        <v>235</v>
      </c>
      <c r="B20" s="23" t="s">
        <v>124</v>
      </c>
      <c r="C20" s="24">
        <v>5</v>
      </c>
      <c r="D20" s="24">
        <f t="shared" si="0"/>
        <v>2.5</v>
      </c>
      <c r="E20" s="24"/>
      <c r="F20" s="24">
        <f t="shared" si="5"/>
        <v>0</v>
      </c>
      <c r="G20" s="24">
        <f t="shared" si="2"/>
        <v>2.5</v>
      </c>
      <c r="H20" s="24"/>
      <c r="I20" s="24">
        <f t="shared" si="6"/>
        <v>0</v>
      </c>
      <c r="J20" s="24">
        <f t="shared" si="7"/>
        <v>0</v>
      </c>
      <c r="K20" s="59"/>
      <c r="L20" s="24"/>
      <c r="M20" s="59"/>
      <c r="N20" s="24"/>
      <c r="O20" s="30"/>
    </row>
    <row r="21" spans="1:15" ht="210">
      <c r="A21" s="21" t="s">
        <v>234</v>
      </c>
      <c r="B21" s="23" t="s">
        <v>125</v>
      </c>
      <c r="C21" s="24">
        <v>3</v>
      </c>
      <c r="D21" s="24">
        <f t="shared" si="0"/>
        <v>1.5</v>
      </c>
      <c r="E21" s="24"/>
      <c r="F21" s="24">
        <f t="shared" si="5"/>
        <v>0</v>
      </c>
      <c r="G21" s="24">
        <f t="shared" si="2"/>
        <v>1.5</v>
      </c>
      <c r="H21" s="24"/>
      <c r="I21" s="24">
        <f t="shared" si="6"/>
        <v>0</v>
      </c>
      <c r="J21" s="24">
        <f t="shared" si="7"/>
        <v>0</v>
      </c>
      <c r="K21" s="59"/>
      <c r="L21" s="24"/>
      <c r="M21" s="59"/>
      <c r="N21" s="24"/>
      <c r="O21" s="30"/>
    </row>
    <row r="22" spans="1:15" ht="165">
      <c r="A22" s="21" t="s">
        <v>233</v>
      </c>
      <c r="B22" s="23" t="s">
        <v>126</v>
      </c>
      <c r="C22" s="24">
        <v>3</v>
      </c>
      <c r="D22" s="24">
        <f t="shared" si="0"/>
        <v>1.5</v>
      </c>
      <c r="E22" s="24"/>
      <c r="F22" s="24">
        <f t="shared" si="5"/>
        <v>0</v>
      </c>
      <c r="G22" s="24">
        <f t="shared" si="2"/>
        <v>1.5</v>
      </c>
      <c r="H22" s="24"/>
      <c r="I22" s="24">
        <f t="shared" si="6"/>
        <v>0</v>
      </c>
      <c r="J22" s="24">
        <f t="shared" si="7"/>
        <v>0</v>
      </c>
      <c r="K22" s="59"/>
      <c r="L22" s="24"/>
      <c r="M22" s="59"/>
      <c r="N22" s="24"/>
      <c r="O22" s="23"/>
    </row>
    <row r="23" spans="1:15" ht="165">
      <c r="A23" s="21" t="s">
        <v>232</v>
      </c>
      <c r="B23" s="23" t="s">
        <v>127</v>
      </c>
      <c r="C23" s="24">
        <v>4</v>
      </c>
      <c r="D23" s="24">
        <f t="shared" si="0"/>
        <v>2</v>
      </c>
      <c r="E23" s="24"/>
      <c r="F23" s="24">
        <f t="shared" si="5"/>
        <v>0</v>
      </c>
      <c r="G23" s="24">
        <f t="shared" si="2"/>
        <v>2</v>
      </c>
      <c r="H23" s="24"/>
      <c r="I23" s="24">
        <f t="shared" si="6"/>
        <v>0</v>
      </c>
      <c r="J23" s="24">
        <f t="shared" si="7"/>
        <v>0</v>
      </c>
      <c r="K23" s="59"/>
      <c r="L23" s="24"/>
      <c r="M23" s="59"/>
      <c r="N23" s="24"/>
      <c r="O23" s="23"/>
    </row>
    <row r="24" spans="1:15" ht="60">
      <c r="A24" s="21" t="s">
        <v>231</v>
      </c>
      <c r="B24" s="23" t="s">
        <v>128</v>
      </c>
      <c r="C24" s="24">
        <v>3</v>
      </c>
      <c r="D24" s="24">
        <f t="shared" si="0"/>
        <v>1.5</v>
      </c>
      <c r="E24" s="24"/>
      <c r="F24" s="24">
        <f t="shared" si="5"/>
        <v>0</v>
      </c>
      <c r="G24" s="24">
        <f t="shared" si="2"/>
        <v>1.5</v>
      </c>
      <c r="H24" s="24"/>
      <c r="I24" s="24">
        <f t="shared" si="6"/>
        <v>0</v>
      </c>
      <c r="J24" s="24">
        <f t="shared" si="7"/>
        <v>0</v>
      </c>
      <c r="K24" s="59"/>
      <c r="L24" s="24"/>
      <c r="M24" s="59"/>
      <c r="N24" s="24"/>
      <c r="O24" s="23"/>
    </row>
    <row r="25" spans="1:15" ht="75">
      <c r="A25" s="21" t="s">
        <v>230</v>
      </c>
      <c r="B25" s="23" t="s">
        <v>129</v>
      </c>
      <c r="C25" s="24">
        <v>3</v>
      </c>
      <c r="D25" s="24">
        <f>30%*$C25</f>
        <v>0.89999999999999991</v>
      </c>
      <c r="E25" s="24"/>
      <c r="F25" s="24">
        <f t="shared" si="5"/>
        <v>0</v>
      </c>
      <c r="G25" s="24">
        <f>70%*$C25</f>
        <v>2.0999999999999996</v>
      </c>
      <c r="H25" s="24"/>
      <c r="I25" s="24">
        <f t="shared" si="6"/>
        <v>0</v>
      </c>
      <c r="J25" s="24">
        <f t="shared" si="7"/>
        <v>0</v>
      </c>
      <c r="K25" s="59"/>
      <c r="L25" s="24"/>
      <c r="M25" s="59"/>
      <c r="N25" s="24"/>
      <c r="O25" s="23" t="s">
        <v>222</v>
      </c>
    </row>
    <row r="26" spans="1:15" ht="120">
      <c r="A26" s="21" t="s">
        <v>229</v>
      </c>
      <c r="B26" s="23" t="s">
        <v>130</v>
      </c>
      <c r="C26" s="24">
        <v>5</v>
      </c>
      <c r="D26" s="24">
        <f t="shared" si="0"/>
        <v>2.5</v>
      </c>
      <c r="E26" s="24"/>
      <c r="F26" s="24">
        <f t="shared" si="5"/>
        <v>0</v>
      </c>
      <c r="G26" s="24">
        <f t="shared" si="2"/>
        <v>2.5</v>
      </c>
      <c r="H26" s="24"/>
      <c r="I26" s="24">
        <f t="shared" si="6"/>
        <v>0</v>
      </c>
      <c r="J26" s="24">
        <f t="shared" si="7"/>
        <v>0</v>
      </c>
      <c r="K26" s="59"/>
      <c r="L26" s="24"/>
      <c r="M26" s="59"/>
      <c r="N26" s="24"/>
      <c r="O26" s="25"/>
    </row>
    <row r="27" spans="1:15" ht="45">
      <c r="A27" s="21" t="s">
        <v>228</v>
      </c>
      <c r="B27" s="23" t="s">
        <v>131</v>
      </c>
      <c r="C27" s="24">
        <v>4</v>
      </c>
      <c r="D27" s="24">
        <f t="shared" si="0"/>
        <v>2</v>
      </c>
      <c r="E27" s="24"/>
      <c r="F27" s="24">
        <f t="shared" si="5"/>
        <v>0</v>
      </c>
      <c r="G27" s="24">
        <f t="shared" si="2"/>
        <v>2</v>
      </c>
      <c r="H27" s="24"/>
      <c r="I27" s="24">
        <f t="shared" si="6"/>
        <v>0</v>
      </c>
      <c r="J27" s="24">
        <f t="shared" si="7"/>
        <v>0</v>
      </c>
      <c r="K27" s="59"/>
      <c r="L27" s="24"/>
      <c r="M27" s="59"/>
      <c r="N27" s="24"/>
      <c r="O27" s="23"/>
    </row>
    <row r="28" spans="1:15" ht="60">
      <c r="A28" s="21" t="s">
        <v>227</v>
      </c>
      <c r="B28" s="23" t="s">
        <v>132</v>
      </c>
      <c r="C28" s="24">
        <v>4</v>
      </c>
      <c r="D28" s="24">
        <f t="shared" si="0"/>
        <v>2</v>
      </c>
      <c r="E28" s="24"/>
      <c r="F28" s="24">
        <f t="shared" si="5"/>
        <v>0</v>
      </c>
      <c r="G28" s="24">
        <f t="shared" si="2"/>
        <v>2</v>
      </c>
      <c r="H28" s="24"/>
      <c r="I28" s="24">
        <f t="shared" si="6"/>
        <v>0</v>
      </c>
      <c r="J28" s="24">
        <f t="shared" si="7"/>
        <v>0</v>
      </c>
      <c r="K28" s="59"/>
      <c r="L28" s="24"/>
      <c r="M28" s="59"/>
      <c r="N28" s="24"/>
      <c r="O28" s="23"/>
    </row>
    <row r="29" spans="1:15" ht="60">
      <c r="A29" s="21" t="s">
        <v>226</v>
      </c>
      <c r="B29" s="23" t="s">
        <v>133</v>
      </c>
      <c r="C29" s="24">
        <v>4</v>
      </c>
      <c r="D29" s="24">
        <f t="shared" si="0"/>
        <v>2</v>
      </c>
      <c r="E29" s="24"/>
      <c r="F29" s="24">
        <f t="shared" si="5"/>
        <v>0</v>
      </c>
      <c r="G29" s="24">
        <f t="shared" si="2"/>
        <v>2</v>
      </c>
      <c r="H29" s="24"/>
      <c r="I29" s="24">
        <f t="shared" si="6"/>
        <v>0</v>
      </c>
      <c r="J29" s="24">
        <f t="shared" si="7"/>
        <v>0</v>
      </c>
      <c r="K29" s="59"/>
      <c r="L29" s="24"/>
      <c r="M29" s="59"/>
      <c r="N29" s="24"/>
      <c r="O29" s="23"/>
    </row>
    <row r="30" spans="1:15" ht="45">
      <c r="A30" s="21" t="s">
        <v>225</v>
      </c>
      <c r="B30" s="23" t="s">
        <v>134</v>
      </c>
      <c r="C30" s="24">
        <v>4</v>
      </c>
      <c r="D30" s="24">
        <f t="shared" si="0"/>
        <v>2</v>
      </c>
      <c r="E30" s="24"/>
      <c r="F30" s="24">
        <f t="shared" si="5"/>
        <v>0</v>
      </c>
      <c r="G30" s="24">
        <f t="shared" si="2"/>
        <v>2</v>
      </c>
      <c r="H30" s="24"/>
      <c r="I30" s="24">
        <f t="shared" si="6"/>
        <v>0</v>
      </c>
      <c r="J30" s="24">
        <f t="shared" si="7"/>
        <v>0</v>
      </c>
      <c r="K30" s="59"/>
      <c r="L30" s="24"/>
      <c r="M30" s="59"/>
      <c r="N30" s="24"/>
      <c r="O30" s="25"/>
    </row>
    <row r="31" spans="1:15" ht="45">
      <c r="A31" s="21" t="s">
        <v>224</v>
      </c>
      <c r="B31" s="23" t="s">
        <v>135</v>
      </c>
      <c r="C31" s="24">
        <v>3</v>
      </c>
      <c r="D31" s="24">
        <f t="shared" si="0"/>
        <v>1.5</v>
      </c>
      <c r="E31" s="24"/>
      <c r="F31" s="24">
        <f t="shared" si="5"/>
        <v>0</v>
      </c>
      <c r="G31" s="24">
        <f t="shared" si="2"/>
        <v>1.5</v>
      </c>
      <c r="H31" s="24"/>
      <c r="I31" s="24">
        <f t="shared" si="6"/>
        <v>0</v>
      </c>
      <c r="J31" s="24">
        <f t="shared" si="7"/>
        <v>0</v>
      </c>
      <c r="K31" s="59"/>
      <c r="L31" s="24"/>
      <c r="M31" s="59"/>
      <c r="N31" s="24"/>
      <c r="O31" s="23"/>
    </row>
    <row r="32" spans="1:15" ht="60">
      <c r="A32" s="21" t="s">
        <v>223</v>
      </c>
      <c r="B32" s="23" t="s">
        <v>136</v>
      </c>
      <c r="C32" s="24"/>
      <c r="D32" s="24"/>
      <c r="E32" s="24"/>
      <c r="F32" s="24"/>
      <c r="G32" s="24"/>
      <c r="H32" s="24"/>
      <c r="I32" s="24"/>
      <c r="J32" s="24"/>
      <c r="K32" s="59"/>
      <c r="L32" s="24"/>
      <c r="M32" s="59"/>
      <c r="N32" s="24"/>
      <c r="O32" s="23"/>
    </row>
    <row r="33" spans="1:15" ht="15">
      <c r="A33" s="105" t="s">
        <v>39</v>
      </c>
      <c r="B33" s="106"/>
      <c r="C33" s="27">
        <f>SUM(C4,C17)</f>
        <v>100</v>
      </c>
      <c r="D33" s="27">
        <f>SUM(D4,D17)</f>
        <v>49.4</v>
      </c>
      <c r="E33" s="27"/>
      <c r="F33" s="27">
        <f>SUM(F4,F17)</f>
        <v>0</v>
      </c>
      <c r="G33" s="27">
        <f>SUM(G4,G17)</f>
        <v>50.6</v>
      </c>
      <c r="H33" s="27"/>
      <c r="I33" s="27">
        <f>SUM(I4,I17)</f>
        <v>0</v>
      </c>
      <c r="J33" s="27">
        <f>F33+I33</f>
        <v>0</v>
      </c>
      <c r="K33" s="61"/>
      <c r="L33" s="27"/>
      <c r="M33" s="61"/>
      <c r="N33" s="27"/>
      <c r="O33" s="27"/>
    </row>
    <row r="34" spans="1:15" ht="15">
      <c r="A34" s="107" t="s">
        <v>38</v>
      </c>
      <c r="B34" s="108"/>
      <c r="C34" s="26"/>
      <c r="D34" s="26"/>
      <c r="E34" s="26"/>
      <c r="F34" s="26"/>
      <c r="G34" s="26"/>
      <c r="H34" s="26"/>
      <c r="I34" s="26"/>
      <c r="J34" s="26">
        <v>0</v>
      </c>
      <c r="K34" s="60"/>
      <c r="L34" s="26"/>
      <c r="M34" s="60"/>
      <c r="N34" s="26"/>
      <c r="O34" s="26"/>
    </row>
    <row r="35" spans="1:15" ht="15">
      <c r="A35" s="95" t="s">
        <v>41</v>
      </c>
      <c r="B35" s="95" t="s">
        <v>40</v>
      </c>
      <c r="C35" s="21"/>
      <c r="D35" s="21"/>
      <c r="E35" s="21"/>
      <c r="F35" s="21"/>
      <c r="G35" s="21"/>
      <c r="H35" s="21"/>
      <c r="I35" s="21"/>
      <c r="J35" s="21">
        <f>SUMIFS(D5:D31,E5:E31,"不适用")+SUMIFS(G5:G31,H5:H31,"不适用")</f>
        <v>0</v>
      </c>
      <c r="K35" s="58"/>
      <c r="L35" s="21"/>
      <c r="M35" s="58"/>
      <c r="N35" s="21"/>
      <c r="O35" s="21"/>
    </row>
  </sheetData>
  <protectedRanges>
    <protectedRange sqref="A1:B1048576 E1:E1048576 H1:H1048576 L1:S1048576" name="区域2"/>
  </protectedRanges>
  <mergeCells count="13">
    <mergeCell ref="O2:O3"/>
    <mergeCell ref="A33:B33"/>
    <mergeCell ref="D2:F2"/>
    <mergeCell ref="G2:I2"/>
    <mergeCell ref="K2:K3"/>
    <mergeCell ref="M2:M3"/>
    <mergeCell ref="L2:L3"/>
    <mergeCell ref="N2:N3"/>
    <mergeCell ref="A34:B34"/>
    <mergeCell ref="A35:B35"/>
    <mergeCell ref="A2:B3"/>
    <mergeCell ref="C2:C3"/>
    <mergeCell ref="J2:J3"/>
  </mergeCells>
  <phoneticPr fontId="7" type="noConversion"/>
  <dataValidations count="1">
    <dataValidation type="list" showInputMessage="1" showErrorMessage="1" sqref="E5:E16 H5:H16 E18:E31 H18:H31">
      <formula1>" ,完全符合,大部分符合,部分符合,不符合,不适用"</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topLeftCell="E25" zoomScale="90" zoomScaleNormal="90" workbookViewId="0">
      <selection activeCell="M8" sqref="M8"/>
    </sheetView>
  </sheetViews>
  <sheetFormatPr defaultColWidth="9" defaultRowHeight="14.5"/>
  <cols>
    <col min="1" max="1" width="20.6328125" style="1" customWidth="1"/>
    <col min="2" max="2" width="48.36328125" style="1" customWidth="1"/>
    <col min="3" max="3" width="9.6328125" style="1" customWidth="1"/>
    <col min="4" max="4" width="9.81640625" style="1" customWidth="1"/>
    <col min="5" max="5" width="9.90625" style="1" customWidth="1"/>
    <col min="6" max="6" width="9.6328125" style="1" customWidth="1"/>
    <col min="7" max="7" width="10.1796875" style="1" customWidth="1"/>
    <col min="8" max="8" width="10.6328125" style="1" customWidth="1"/>
    <col min="9" max="9" width="9.90625" style="1" customWidth="1"/>
    <col min="10" max="10" width="14.90625" style="1" customWidth="1"/>
    <col min="11" max="11" width="24.81640625" style="63" customWidth="1"/>
    <col min="12" max="12" width="24.81640625" style="1" customWidth="1"/>
    <col min="13" max="13" width="24.81640625" style="63" customWidth="1"/>
    <col min="14" max="14" width="24.81640625" style="1" customWidth="1"/>
    <col min="15" max="15" width="39.36328125" style="1" customWidth="1"/>
    <col min="16" max="16384" width="9" style="1"/>
  </cols>
  <sheetData>
    <row r="1" spans="1:15" ht="20">
      <c r="A1" s="2" t="s">
        <v>43</v>
      </c>
    </row>
    <row r="2" spans="1:15" ht="15">
      <c r="A2" s="112" t="s">
        <v>0</v>
      </c>
      <c r="B2" s="113"/>
      <c r="C2" s="103" t="s">
        <v>1</v>
      </c>
      <c r="D2" s="98" t="s">
        <v>37</v>
      </c>
      <c r="E2" s="98"/>
      <c r="F2" s="98"/>
      <c r="G2" s="98" t="s">
        <v>2</v>
      </c>
      <c r="H2" s="98"/>
      <c r="I2" s="98"/>
      <c r="J2" s="92" t="s">
        <v>8</v>
      </c>
      <c r="K2" s="92" t="s">
        <v>306</v>
      </c>
      <c r="L2" s="92" t="s">
        <v>307</v>
      </c>
      <c r="M2" s="92" t="s">
        <v>308</v>
      </c>
      <c r="N2" s="92" t="s">
        <v>309</v>
      </c>
      <c r="O2" s="110" t="s">
        <v>3</v>
      </c>
    </row>
    <row r="3" spans="1:15" ht="15">
      <c r="A3" s="114"/>
      <c r="B3" s="115"/>
      <c r="C3" s="104"/>
      <c r="D3" s="19" t="s">
        <v>4</v>
      </c>
      <c r="E3" s="19" t="s">
        <v>5</v>
      </c>
      <c r="F3" s="19" t="s">
        <v>6</v>
      </c>
      <c r="G3" s="19" t="s">
        <v>4</v>
      </c>
      <c r="H3" s="19" t="s">
        <v>5</v>
      </c>
      <c r="I3" s="19" t="s">
        <v>6</v>
      </c>
      <c r="J3" s="94"/>
      <c r="K3" s="94"/>
      <c r="L3" s="94"/>
      <c r="M3" s="94"/>
      <c r="N3" s="94"/>
      <c r="O3" s="111"/>
    </row>
    <row r="4" spans="1:15" ht="15">
      <c r="A4" s="27">
        <v>3.1</v>
      </c>
      <c r="B4" s="28" t="s">
        <v>11</v>
      </c>
      <c r="C4" s="27">
        <f>SUM(C5:C16)</f>
        <v>60</v>
      </c>
      <c r="D4" s="27">
        <f>SUM(D5:D16)</f>
        <v>30</v>
      </c>
      <c r="E4" s="27"/>
      <c r="F4" s="27">
        <f>SUM(F5:F16)</f>
        <v>0</v>
      </c>
      <c r="G4" s="27">
        <f>SUM(G5:G16)</f>
        <v>30</v>
      </c>
      <c r="H4" s="27"/>
      <c r="I4" s="27">
        <f>SUM(I5:I16)</f>
        <v>0</v>
      </c>
      <c r="J4" s="27">
        <f>F4+I4</f>
        <v>0</v>
      </c>
      <c r="K4" s="68"/>
      <c r="L4" s="27"/>
      <c r="M4" s="68"/>
      <c r="N4" s="27"/>
      <c r="O4" s="28"/>
    </row>
    <row r="5" spans="1:15" ht="45">
      <c r="A5" s="21" t="s">
        <v>250</v>
      </c>
      <c r="B5" s="23" t="s">
        <v>137</v>
      </c>
      <c r="C5" s="24">
        <v>4</v>
      </c>
      <c r="D5" s="24">
        <f t="shared" ref="D5:D16" si="0">50%*$C5</f>
        <v>2</v>
      </c>
      <c r="E5" s="24"/>
      <c r="F5" s="24">
        <f t="shared" ref="F5:F16" si="1">IF(E5="完全符合",1,IF(E5="大部分符合",80%,IF(E5="部分符合",50%,0)))*D5</f>
        <v>0</v>
      </c>
      <c r="G5" s="24">
        <f t="shared" ref="G5:G16" si="2">50%*$C5</f>
        <v>2</v>
      </c>
      <c r="H5" s="24"/>
      <c r="I5" s="24">
        <f t="shared" ref="I5:I16" si="3">IF(H5="完全符合",1,IF(H5="大部分符合",80%,IF(H5="部分符合",50%,0)))*G5</f>
        <v>0</v>
      </c>
      <c r="J5" s="24">
        <f>F5+I5</f>
        <v>0</v>
      </c>
      <c r="K5" s="67"/>
      <c r="L5" s="24"/>
      <c r="M5" s="67"/>
      <c r="N5" s="24"/>
      <c r="O5" s="23"/>
    </row>
    <row r="6" spans="1:15" ht="60">
      <c r="A6" s="21" t="s">
        <v>251</v>
      </c>
      <c r="B6" s="23" t="s">
        <v>138</v>
      </c>
      <c r="C6" s="24">
        <v>6</v>
      </c>
      <c r="D6" s="24">
        <f t="shared" si="0"/>
        <v>3</v>
      </c>
      <c r="E6" s="24"/>
      <c r="F6" s="24">
        <f t="shared" si="1"/>
        <v>0</v>
      </c>
      <c r="G6" s="24">
        <f t="shared" si="2"/>
        <v>3</v>
      </c>
      <c r="H6" s="24"/>
      <c r="I6" s="24">
        <f t="shared" si="3"/>
        <v>0</v>
      </c>
      <c r="J6" s="24">
        <f t="shared" ref="J6:J16" si="4">F6+I6</f>
        <v>0</v>
      </c>
      <c r="K6" s="67"/>
      <c r="L6" s="24"/>
      <c r="M6" s="67"/>
      <c r="N6" s="24"/>
      <c r="O6" s="23"/>
    </row>
    <row r="7" spans="1:15" ht="75">
      <c r="A7" s="21" t="s">
        <v>252</v>
      </c>
      <c r="B7" s="23" t="s">
        <v>139</v>
      </c>
      <c r="C7" s="24">
        <v>4</v>
      </c>
      <c r="D7" s="24">
        <f t="shared" si="0"/>
        <v>2</v>
      </c>
      <c r="E7" s="24"/>
      <c r="F7" s="24">
        <f t="shared" si="1"/>
        <v>0</v>
      </c>
      <c r="G7" s="24">
        <f t="shared" si="2"/>
        <v>2</v>
      </c>
      <c r="H7" s="24"/>
      <c r="I7" s="24">
        <f t="shared" si="3"/>
        <v>0</v>
      </c>
      <c r="J7" s="24">
        <f t="shared" si="4"/>
        <v>0</v>
      </c>
      <c r="K7" s="67"/>
      <c r="L7" s="24"/>
      <c r="M7" s="67"/>
      <c r="N7" s="24"/>
      <c r="O7" s="23"/>
    </row>
    <row r="8" spans="1:15" ht="60">
      <c r="A8" s="21" t="s">
        <v>253</v>
      </c>
      <c r="B8" s="23" t="s">
        <v>140</v>
      </c>
      <c r="C8" s="24">
        <v>4</v>
      </c>
      <c r="D8" s="24">
        <f t="shared" si="0"/>
        <v>2</v>
      </c>
      <c r="E8" s="24"/>
      <c r="F8" s="24">
        <f t="shared" si="1"/>
        <v>0</v>
      </c>
      <c r="G8" s="24">
        <f t="shared" si="2"/>
        <v>2</v>
      </c>
      <c r="H8" s="24"/>
      <c r="I8" s="24">
        <f t="shared" si="3"/>
        <v>0</v>
      </c>
      <c r="J8" s="24">
        <f t="shared" si="4"/>
        <v>0</v>
      </c>
      <c r="K8" s="67"/>
      <c r="L8" s="24"/>
      <c r="M8" s="67"/>
      <c r="N8" s="24"/>
      <c r="O8" s="23"/>
    </row>
    <row r="9" spans="1:15" ht="30">
      <c r="A9" s="21" t="s">
        <v>254</v>
      </c>
      <c r="B9" s="23" t="s">
        <v>141</v>
      </c>
      <c r="C9" s="24">
        <v>4</v>
      </c>
      <c r="D9" s="24">
        <f t="shared" si="0"/>
        <v>2</v>
      </c>
      <c r="E9" s="24"/>
      <c r="F9" s="24">
        <f t="shared" si="1"/>
        <v>0</v>
      </c>
      <c r="G9" s="24">
        <f t="shared" si="2"/>
        <v>2</v>
      </c>
      <c r="H9" s="24"/>
      <c r="I9" s="24">
        <f t="shared" si="3"/>
        <v>0</v>
      </c>
      <c r="J9" s="24">
        <f t="shared" si="4"/>
        <v>0</v>
      </c>
      <c r="K9" s="67"/>
      <c r="L9" s="24"/>
      <c r="M9" s="67"/>
      <c r="N9" s="24"/>
      <c r="O9" s="23"/>
    </row>
    <row r="10" spans="1:15" ht="45">
      <c r="A10" s="21" t="s">
        <v>255</v>
      </c>
      <c r="B10" s="23" t="s">
        <v>142</v>
      </c>
      <c r="C10" s="24">
        <v>4</v>
      </c>
      <c r="D10" s="24">
        <f t="shared" si="0"/>
        <v>2</v>
      </c>
      <c r="E10" s="24"/>
      <c r="F10" s="24">
        <f t="shared" si="1"/>
        <v>0</v>
      </c>
      <c r="G10" s="24">
        <f t="shared" si="2"/>
        <v>2</v>
      </c>
      <c r="H10" s="24"/>
      <c r="I10" s="24">
        <f t="shared" si="3"/>
        <v>0</v>
      </c>
      <c r="J10" s="24">
        <f t="shared" si="4"/>
        <v>0</v>
      </c>
      <c r="K10" s="67"/>
      <c r="L10" s="24"/>
      <c r="M10" s="67"/>
      <c r="N10" s="24"/>
      <c r="O10" s="23"/>
    </row>
    <row r="11" spans="1:15" ht="30">
      <c r="A11" s="21" t="s">
        <v>256</v>
      </c>
      <c r="B11" s="23" t="s">
        <v>143</v>
      </c>
      <c r="C11" s="24">
        <v>6</v>
      </c>
      <c r="D11" s="24">
        <f t="shared" si="0"/>
        <v>3</v>
      </c>
      <c r="E11" s="24"/>
      <c r="F11" s="24">
        <f t="shared" si="1"/>
        <v>0</v>
      </c>
      <c r="G11" s="24">
        <f t="shared" si="2"/>
        <v>3</v>
      </c>
      <c r="H11" s="24"/>
      <c r="I11" s="24">
        <f t="shared" si="3"/>
        <v>0</v>
      </c>
      <c r="J11" s="24">
        <f t="shared" si="4"/>
        <v>0</v>
      </c>
      <c r="K11" s="67"/>
      <c r="L11" s="24"/>
      <c r="M11" s="67"/>
      <c r="N11" s="24"/>
      <c r="O11" s="23"/>
    </row>
    <row r="12" spans="1:15" ht="60">
      <c r="A12" s="21" t="s">
        <v>257</v>
      </c>
      <c r="B12" s="23" t="s">
        <v>144</v>
      </c>
      <c r="C12" s="24">
        <v>6</v>
      </c>
      <c r="D12" s="24">
        <f t="shared" si="0"/>
        <v>3</v>
      </c>
      <c r="E12" s="24"/>
      <c r="F12" s="24">
        <f t="shared" si="1"/>
        <v>0</v>
      </c>
      <c r="G12" s="24">
        <f t="shared" si="2"/>
        <v>3</v>
      </c>
      <c r="H12" s="24"/>
      <c r="I12" s="24">
        <f t="shared" si="3"/>
        <v>0</v>
      </c>
      <c r="J12" s="24">
        <f t="shared" si="4"/>
        <v>0</v>
      </c>
      <c r="K12" s="67"/>
      <c r="L12" s="24"/>
      <c r="M12" s="67"/>
      <c r="N12" s="24"/>
      <c r="O12" s="23"/>
    </row>
    <row r="13" spans="1:15" ht="45">
      <c r="A13" s="21" t="s">
        <v>258</v>
      </c>
      <c r="B13" s="23" t="s">
        <v>145</v>
      </c>
      <c r="C13" s="24">
        <v>4</v>
      </c>
      <c r="D13" s="24">
        <f t="shared" si="0"/>
        <v>2</v>
      </c>
      <c r="E13" s="24"/>
      <c r="F13" s="24">
        <f t="shared" si="1"/>
        <v>0</v>
      </c>
      <c r="G13" s="24">
        <f t="shared" si="2"/>
        <v>2</v>
      </c>
      <c r="H13" s="24"/>
      <c r="I13" s="24">
        <f t="shared" si="3"/>
        <v>0</v>
      </c>
      <c r="J13" s="24">
        <f t="shared" si="4"/>
        <v>0</v>
      </c>
      <c r="K13" s="67"/>
      <c r="L13" s="24"/>
      <c r="M13" s="67"/>
      <c r="N13" s="24"/>
      <c r="O13" s="22"/>
    </row>
    <row r="14" spans="1:15" ht="60">
      <c r="A14" s="21" t="s">
        <v>259</v>
      </c>
      <c r="B14" s="23" t="s">
        <v>146</v>
      </c>
      <c r="C14" s="24">
        <v>6</v>
      </c>
      <c r="D14" s="24">
        <f t="shared" si="0"/>
        <v>3</v>
      </c>
      <c r="E14" s="24"/>
      <c r="F14" s="24">
        <f t="shared" si="1"/>
        <v>0</v>
      </c>
      <c r="G14" s="24">
        <f t="shared" si="2"/>
        <v>3</v>
      </c>
      <c r="H14" s="24"/>
      <c r="I14" s="24">
        <f t="shared" si="3"/>
        <v>0</v>
      </c>
      <c r="J14" s="24">
        <f t="shared" si="4"/>
        <v>0</v>
      </c>
      <c r="K14" s="67"/>
      <c r="L14" s="24"/>
      <c r="M14" s="67"/>
      <c r="N14" s="24"/>
      <c r="O14" s="23"/>
    </row>
    <row r="15" spans="1:15" ht="45">
      <c r="A15" s="21" t="s">
        <v>260</v>
      </c>
      <c r="B15" s="23" t="s">
        <v>147</v>
      </c>
      <c r="C15" s="24">
        <v>6</v>
      </c>
      <c r="D15" s="24">
        <f t="shared" si="0"/>
        <v>3</v>
      </c>
      <c r="E15" s="24"/>
      <c r="F15" s="24">
        <f t="shared" si="1"/>
        <v>0</v>
      </c>
      <c r="G15" s="24">
        <f t="shared" si="2"/>
        <v>3</v>
      </c>
      <c r="H15" s="24"/>
      <c r="I15" s="24">
        <f t="shared" si="3"/>
        <v>0</v>
      </c>
      <c r="J15" s="24">
        <f t="shared" si="4"/>
        <v>0</v>
      </c>
      <c r="K15" s="67"/>
      <c r="L15" s="24"/>
      <c r="M15" s="67"/>
      <c r="N15" s="24"/>
      <c r="O15" s="23"/>
    </row>
    <row r="16" spans="1:15" ht="30">
      <c r="A16" s="21" t="s">
        <v>261</v>
      </c>
      <c r="B16" s="23" t="s">
        <v>148</v>
      </c>
      <c r="C16" s="24">
        <v>6</v>
      </c>
      <c r="D16" s="24">
        <f t="shared" si="0"/>
        <v>3</v>
      </c>
      <c r="E16" s="24"/>
      <c r="F16" s="24">
        <f t="shared" si="1"/>
        <v>0</v>
      </c>
      <c r="G16" s="24">
        <f t="shared" si="2"/>
        <v>3</v>
      </c>
      <c r="H16" s="24"/>
      <c r="I16" s="24">
        <f t="shared" si="3"/>
        <v>0</v>
      </c>
      <c r="J16" s="24">
        <f t="shared" si="4"/>
        <v>0</v>
      </c>
      <c r="K16" s="67"/>
      <c r="L16" s="24"/>
      <c r="M16" s="67"/>
      <c r="N16" s="24"/>
      <c r="O16" s="23"/>
    </row>
    <row r="17" spans="1:15" ht="90">
      <c r="A17" s="33" t="s">
        <v>262</v>
      </c>
      <c r="B17" s="34" t="s">
        <v>149</v>
      </c>
      <c r="C17" s="35">
        <v>1</v>
      </c>
      <c r="D17" s="35"/>
      <c r="E17" s="9"/>
      <c r="F17" s="8"/>
      <c r="G17" s="8"/>
      <c r="H17" s="9"/>
      <c r="I17" s="8"/>
      <c r="J17" s="9">
        <f>IF(AND(E17="完全符合",H17="完全符合"),C17,0)</f>
        <v>0</v>
      </c>
      <c r="K17" s="65"/>
      <c r="L17" s="35"/>
      <c r="M17" s="69"/>
      <c r="N17" s="35"/>
      <c r="O17" s="34"/>
    </row>
    <row r="18" spans="1:15" ht="45">
      <c r="A18" s="33" t="s">
        <v>263</v>
      </c>
      <c r="B18" s="34" t="s">
        <v>150</v>
      </c>
      <c r="C18" s="35">
        <v>1</v>
      </c>
      <c r="D18" s="35"/>
      <c r="E18" s="9"/>
      <c r="F18" s="8"/>
      <c r="G18" s="8"/>
      <c r="H18" s="9"/>
      <c r="I18" s="8"/>
      <c r="J18" s="9">
        <f>IF(AND(E18="完全符合",H18="完全符合"),C18,0)</f>
        <v>0</v>
      </c>
      <c r="K18" s="65"/>
      <c r="L18" s="35"/>
      <c r="M18" s="69"/>
      <c r="N18" s="35"/>
      <c r="O18" s="34"/>
    </row>
    <row r="19" spans="1:15" ht="60">
      <c r="A19" s="33" t="s">
        <v>264</v>
      </c>
      <c r="B19" s="34" t="s">
        <v>151</v>
      </c>
      <c r="C19" s="35">
        <v>1</v>
      </c>
      <c r="D19" s="35"/>
      <c r="E19" s="9"/>
      <c r="F19" s="8"/>
      <c r="G19" s="8"/>
      <c r="H19" s="9"/>
      <c r="I19" s="8"/>
      <c r="J19" s="9">
        <f>IF(AND(E19="完全符合",H19="完全符合"),C19,0)</f>
        <v>0</v>
      </c>
      <c r="K19" s="65"/>
      <c r="L19" s="35"/>
      <c r="M19" s="69"/>
      <c r="N19" s="35"/>
      <c r="O19" s="34"/>
    </row>
    <row r="20" spans="1:15" ht="15">
      <c r="A20" s="27">
        <v>3.2</v>
      </c>
      <c r="B20" s="28" t="s">
        <v>12</v>
      </c>
      <c r="C20" s="27">
        <f>SUM(C21:C29)</f>
        <v>40</v>
      </c>
      <c r="D20" s="27">
        <f>SUM(D21:D29)</f>
        <v>20</v>
      </c>
      <c r="E20" s="27"/>
      <c r="F20" s="27">
        <f>SUM(F21:F29)</f>
        <v>0</v>
      </c>
      <c r="G20" s="27">
        <f>SUM(G21:G29)</f>
        <v>20</v>
      </c>
      <c r="H20" s="27"/>
      <c r="I20" s="27">
        <f>SUM(I21:I29)</f>
        <v>0</v>
      </c>
      <c r="J20" s="27">
        <f>F20+I20</f>
        <v>0</v>
      </c>
      <c r="K20" s="68"/>
      <c r="L20" s="27"/>
      <c r="M20" s="68"/>
      <c r="N20" s="27"/>
      <c r="O20" s="28"/>
    </row>
    <row r="21" spans="1:15" ht="45">
      <c r="A21" s="21" t="s">
        <v>265</v>
      </c>
      <c r="B21" s="23" t="s">
        <v>152</v>
      </c>
      <c r="C21" s="24">
        <v>4</v>
      </c>
      <c r="D21" s="24">
        <f t="shared" ref="D21:D29" si="5">50%*$C21</f>
        <v>2</v>
      </c>
      <c r="E21" s="24"/>
      <c r="F21" s="24">
        <f t="shared" ref="F21:F29" si="6">IF(E21="完全符合",1,IF(E21="大部分符合",80%,IF(E21="部分符合",50%,0)))*D21</f>
        <v>0</v>
      </c>
      <c r="G21" s="24">
        <f t="shared" ref="G21:G29" si="7">50%*$C21</f>
        <v>2</v>
      </c>
      <c r="H21" s="24"/>
      <c r="I21" s="24">
        <f t="shared" ref="I21:I29" si="8">IF(H21="完全符合",1,IF(H21="大部分符合",80%,IF(H21="部分符合",50%,0)))*G21</f>
        <v>0</v>
      </c>
      <c r="J21" s="24">
        <f t="shared" ref="J21:J29" si="9">F21+I21</f>
        <v>0</v>
      </c>
      <c r="K21" s="67"/>
      <c r="L21" s="24"/>
      <c r="M21" s="67"/>
      <c r="N21" s="24"/>
      <c r="O21" s="23"/>
    </row>
    <row r="22" spans="1:15" ht="45">
      <c r="A22" s="21" t="s">
        <v>266</v>
      </c>
      <c r="B22" s="23" t="s">
        <v>153</v>
      </c>
      <c r="C22" s="24">
        <v>4</v>
      </c>
      <c r="D22" s="24">
        <f t="shared" si="5"/>
        <v>2</v>
      </c>
      <c r="E22" s="24"/>
      <c r="F22" s="24">
        <f t="shared" si="6"/>
        <v>0</v>
      </c>
      <c r="G22" s="24">
        <f t="shared" si="7"/>
        <v>2</v>
      </c>
      <c r="H22" s="24"/>
      <c r="I22" s="24">
        <f t="shared" si="8"/>
        <v>0</v>
      </c>
      <c r="J22" s="24">
        <f t="shared" si="9"/>
        <v>0</v>
      </c>
      <c r="K22" s="67"/>
      <c r="L22" s="24"/>
      <c r="M22" s="67"/>
      <c r="N22" s="24"/>
      <c r="O22" s="23"/>
    </row>
    <row r="23" spans="1:15" ht="60">
      <c r="A23" s="21" t="s">
        <v>267</v>
      </c>
      <c r="B23" s="23" t="s">
        <v>154</v>
      </c>
      <c r="C23" s="24">
        <v>6</v>
      </c>
      <c r="D23" s="24">
        <f t="shared" si="5"/>
        <v>3</v>
      </c>
      <c r="E23" s="24"/>
      <c r="F23" s="24">
        <f t="shared" si="6"/>
        <v>0</v>
      </c>
      <c r="G23" s="24">
        <f t="shared" si="7"/>
        <v>3</v>
      </c>
      <c r="H23" s="24"/>
      <c r="I23" s="24">
        <f t="shared" si="8"/>
        <v>0</v>
      </c>
      <c r="J23" s="24">
        <f t="shared" si="9"/>
        <v>0</v>
      </c>
      <c r="K23" s="67"/>
      <c r="L23" s="24"/>
      <c r="M23" s="67"/>
      <c r="N23" s="24"/>
      <c r="O23" s="25"/>
    </row>
    <row r="24" spans="1:15" ht="45">
      <c r="A24" s="21" t="s">
        <v>268</v>
      </c>
      <c r="B24" s="23" t="s">
        <v>155</v>
      </c>
      <c r="C24" s="24">
        <v>4</v>
      </c>
      <c r="D24" s="24">
        <f t="shared" si="5"/>
        <v>2</v>
      </c>
      <c r="E24" s="24"/>
      <c r="F24" s="24">
        <f t="shared" si="6"/>
        <v>0</v>
      </c>
      <c r="G24" s="24">
        <f t="shared" si="7"/>
        <v>2</v>
      </c>
      <c r="H24" s="24"/>
      <c r="I24" s="24">
        <f t="shared" si="8"/>
        <v>0</v>
      </c>
      <c r="J24" s="24">
        <f t="shared" si="9"/>
        <v>0</v>
      </c>
      <c r="K24" s="67"/>
      <c r="L24" s="24"/>
      <c r="M24" s="67"/>
      <c r="N24" s="24"/>
      <c r="O24" s="23"/>
    </row>
    <row r="25" spans="1:15" ht="30">
      <c r="A25" s="21" t="s">
        <v>269</v>
      </c>
      <c r="B25" s="23" t="s">
        <v>156</v>
      </c>
      <c r="C25" s="24">
        <v>4</v>
      </c>
      <c r="D25" s="24">
        <f t="shared" si="5"/>
        <v>2</v>
      </c>
      <c r="E25" s="24"/>
      <c r="F25" s="24">
        <f t="shared" si="6"/>
        <v>0</v>
      </c>
      <c r="G25" s="24">
        <f t="shared" si="7"/>
        <v>2</v>
      </c>
      <c r="H25" s="24"/>
      <c r="I25" s="24">
        <f t="shared" si="8"/>
        <v>0</v>
      </c>
      <c r="J25" s="24">
        <f t="shared" si="9"/>
        <v>0</v>
      </c>
      <c r="K25" s="67"/>
      <c r="L25" s="24"/>
      <c r="M25" s="67"/>
      <c r="N25" s="24"/>
      <c r="O25" s="23"/>
    </row>
    <row r="26" spans="1:15" ht="30">
      <c r="A26" s="21" t="s">
        <v>270</v>
      </c>
      <c r="B26" s="36" t="s">
        <v>157</v>
      </c>
      <c r="C26" s="24">
        <v>5</v>
      </c>
      <c r="D26" s="24">
        <f t="shared" si="5"/>
        <v>2.5</v>
      </c>
      <c r="E26" s="24"/>
      <c r="F26" s="24">
        <f t="shared" si="6"/>
        <v>0</v>
      </c>
      <c r="G26" s="24">
        <f t="shared" si="7"/>
        <v>2.5</v>
      </c>
      <c r="H26" s="24"/>
      <c r="I26" s="24">
        <f t="shared" si="8"/>
        <v>0</v>
      </c>
      <c r="J26" s="24">
        <f t="shared" si="9"/>
        <v>0</v>
      </c>
      <c r="K26" s="67"/>
      <c r="L26" s="24"/>
      <c r="M26" s="67"/>
      <c r="N26" s="24"/>
      <c r="O26" s="23"/>
    </row>
    <row r="27" spans="1:15" ht="45">
      <c r="A27" s="21" t="s">
        <v>271</v>
      </c>
      <c r="B27" s="23" t="s">
        <v>158</v>
      </c>
      <c r="C27" s="24">
        <v>5</v>
      </c>
      <c r="D27" s="24">
        <f t="shared" si="5"/>
        <v>2.5</v>
      </c>
      <c r="E27" s="24"/>
      <c r="F27" s="24">
        <f t="shared" si="6"/>
        <v>0</v>
      </c>
      <c r="G27" s="24">
        <f t="shared" si="7"/>
        <v>2.5</v>
      </c>
      <c r="H27" s="24"/>
      <c r="I27" s="24">
        <f t="shared" si="8"/>
        <v>0</v>
      </c>
      <c r="J27" s="24">
        <f t="shared" si="9"/>
        <v>0</v>
      </c>
      <c r="K27" s="67"/>
      <c r="L27" s="24"/>
      <c r="M27" s="67"/>
      <c r="N27" s="24"/>
      <c r="O27" s="25"/>
    </row>
    <row r="28" spans="1:15" ht="45">
      <c r="A28" s="21" t="s">
        <v>272</v>
      </c>
      <c r="B28" s="23" t="s">
        <v>159</v>
      </c>
      <c r="C28" s="24">
        <v>4</v>
      </c>
      <c r="D28" s="24">
        <f t="shared" si="5"/>
        <v>2</v>
      </c>
      <c r="E28" s="24"/>
      <c r="F28" s="24">
        <f t="shared" si="6"/>
        <v>0</v>
      </c>
      <c r="G28" s="24">
        <f t="shared" si="7"/>
        <v>2</v>
      </c>
      <c r="H28" s="24"/>
      <c r="I28" s="24">
        <f t="shared" si="8"/>
        <v>0</v>
      </c>
      <c r="J28" s="24">
        <f t="shared" si="9"/>
        <v>0</v>
      </c>
      <c r="K28" s="67"/>
      <c r="L28" s="24"/>
      <c r="M28" s="67"/>
      <c r="N28" s="24"/>
      <c r="O28" s="23"/>
    </row>
    <row r="29" spans="1:15" ht="30">
      <c r="A29" s="21" t="s">
        <v>273</v>
      </c>
      <c r="B29" s="23" t="s">
        <v>160</v>
      </c>
      <c r="C29" s="24">
        <v>4</v>
      </c>
      <c r="D29" s="24">
        <f t="shared" si="5"/>
        <v>2</v>
      </c>
      <c r="E29" s="24"/>
      <c r="F29" s="24">
        <f t="shared" si="6"/>
        <v>0</v>
      </c>
      <c r="G29" s="24">
        <f t="shared" si="7"/>
        <v>2</v>
      </c>
      <c r="H29" s="24"/>
      <c r="I29" s="24">
        <f t="shared" si="8"/>
        <v>0</v>
      </c>
      <c r="J29" s="24">
        <f t="shared" si="9"/>
        <v>0</v>
      </c>
      <c r="K29" s="67"/>
      <c r="L29" s="24"/>
      <c r="M29" s="67"/>
      <c r="N29" s="24"/>
      <c r="O29" s="23"/>
    </row>
    <row r="30" spans="1:15" ht="75">
      <c r="A30" s="33" t="s">
        <v>274</v>
      </c>
      <c r="B30" s="34" t="s">
        <v>161</v>
      </c>
      <c r="C30" s="35">
        <v>1</v>
      </c>
      <c r="D30" s="35"/>
      <c r="E30" s="9"/>
      <c r="F30" s="8"/>
      <c r="G30" s="8"/>
      <c r="H30" s="9"/>
      <c r="I30" s="8"/>
      <c r="J30" s="9">
        <f>IF(AND(E30="完全符合",H30="完全符合"),C30,0)</f>
        <v>0</v>
      </c>
      <c r="K30" s="65"/>
      <c r="L30" s="35"/>
      <c r="M30" s="69"/>
      <c r="N30" s="35"/>
      <c r="O30" s="37"/>
    </row>
    <row r="31" spans="1:15" ht="15">
      <c r="A31" s="105" t="s">
        <v>39</v>
      </c>
      <c r="B31" s="106"/>
      <c r="C31" s="27">
        <f>SUM(C4,C20)</f>
        <v>100</v>
      </c>
      <c r="D31" s="27">
        <f>SUM(D4,D20)</f>
        <v>50</v>
      </c>
      <c r="E31" s="27"/>
      <c r="F31" s="27">
        <f>SUM(F4,F20)</f>
        <v>0</v>
      </c>
      <c r="G31" s="27">
        <f>SUM(G4,G20)</f>
        <v>50</v>
      </c>
      <c r="H31" s="27"/>
      <c r="I31" s="27">
        <f>SUM(I4,I20)</f>
        <v>0</v>
      </c>
      <c r="J31" s="27">
        <f>F31+I31</f>
        <v>0</v>
      </c>
      <c r="K31" s="68"/>
      <c r="L31" s="27"/>
      <c r="M31" s="68"/>
      <c r="N31" s="27"/>
      <c r="O31" s="27"/>
    </row>
    <row r="32" spans="1:15" ht="15">
      <c r="A32" s="96" t="s">
        <v>38</v>
      </c>
      <c r="B32" s="97"/>
      <c r="C32" s="6">
        <f>SUM(C17:C19,C30)</f>
        <v>4</v>
      </c>
      <c r="D32" s="6"/>
      <c r="E32" s="6"/>
      <c r="F32" s="6"/>
      <c r="G32" s="6"/>
      <c r="H32" s="6"/>
      <c r="I32" s="6"/>
      <c r="J32" s="6">
        <f>SUM(J17:J19,J30)</f>
        <v>0</v>
      </c>
      <c r="K32" s="64"/>
      <c r="L32" s="6"/>
      <c r="M32" s="64"/>
      <c r="N32" s="6"/>
      <c r="O32" s="6"/>
    </row>
    <row r="33" spans="1:15" ht="15">
      <c r="A33" s="95" t="s">
        <v>41</v>
      </c>
      <c r="B33" s="95" t="s">
        <v>40</v>
      </c>
      <c r="C33" s="21"/>
      <c r="D33" s="21"/>
      <c r="E33" s="21"/>
      <c r="F33" s="21"/>
      <c r="G33" s="21"/>
      <c r="H33" s="21"/>
      <c r="I33" s="21"/>
      <c r="J33" s="21">
        <f>SUMIFS(D5:D30,E5:E30,"不适用")+SUMIFS(G5:G30,H5:H30,"不适用")</f>
        <v>0</v>
      </c>
      <c r="K33" s="66"/>
      <c r="L33" s="21"/>
      <c r="M33" s="66"/>
      <c r="N33" s="21"/>
      <c r="O33" s="21"/>
    </row>
  </sheetData>
  <protectedRanges>
    <protectedRange sqref="A27:B1048576 E27:E1048576 H27:H1048576 L27:S1048576 L1:S26 H1:H26 E1:E26 A1:B26" name="区域1"/>
  </protectedRanges>
  <mergeCells count="13">
    <mergeCell ref="A33:B33"/>
    <mergeCell ref="J2:J3"/>
    <mergeCell ref="O2:O3"/>
    <mergeCell ref="A31:B31"/>
    <mergeCell ref="A32:B32"/>
    <mergeCell ref="A2:B3"/>
    <mergeCell ref="C2:C3"/>
    <mergeCell ref="D2:F2"/>
    <mergeCell ref="G2:I2"/>
    <mergeCell ref="K2:K3"/>
    <mergeCell ref="M2:M3"/>
    <mergeCell ref="L2:L3"/>
    <mergeCell ref="N2:N3"/>
  </mergeCells>
  <phoneticPr fontId="7" type="noConversion"/>
  <dataValidations count="2">
    <dataValidation type="list" showInputMessage="1" showErrorMessage="1" sqref="E5:E16 H5:H16 H21:H29 E21:E29">
      <formula1>" ,完全符合,大部分符合,部分符合,不符合,不适用"</formula1>
    </dataValidation>
    <dataValidation type="list" showInputMessage="1" showErrorMessage="1" sqref="E17:E19 H17:H19 E30 H30">
      <formula1>"完全符合,不符合"</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topLeftCell="G10" zoomScale="85" zoomScaleNormal="85" workbookViewId="0">
      <selection activeCell="M10" sqref="M10"/>
    </sheetView>
  </sheetViews>
  <sheetFormatPr defaultColWidth="9" defaultRowHeight="14.5"/>
  <cols>
    <col min="1" max="1" width="20.6328125" style="1" customWidth="1"/>
    <col min="2" max="2" width="48.36328125" style="1" customWidth="1"/>
    <col min="3" max="3" width="9.6328125" style="1" customWidth="1"/>
    <col min="4" max="4" width="9.81640625" style="1" customWidth="1"/>
    <col min="5" max="5" width="9.90625" style="1" customWidth="1"/>
    <col min="6" max="6" width="9.6328125" style="1" customWidth="1"/>
    <col min="7" max="7" width="10.1796875" style="1" customWidth="1"/>
    <col min="8" max="8" width="10.6328125" style="1" customWidth="1"/>
    <col min="9" max="9" width="9.90625" style="1" customWidth="1"/>
    <col min="10" max="10" width="14.90625" style="1" customWidth="1"/>
    <col min="11" max="11" width="25" style="70" customWidth="1"/>
    <col min="12" max="12" width="25" style="1" customWidth="1"/>
    <col min="13" max="13" width="25" style="70" customWidth="1"/>
    <col min="14" max="14" width="25" style="1" customWidth="1"/>
    <col min="15" max="15" width="39.36328125" style="1" customWidth="1"/>
    <col min="16" max="16384" width="9" style="1"/>
  </cols>
  <sheetData>
    <row r="1" spans="1:15" ht="20">
      <c r="A1" s="2" t="s">
        <v>16</v>
      </c>
    </row>
    <row r="2" spans="1:15" ht="15">
      <c r="A2" s="112" t="s">
        <v>0</v>
      </c>
      <c r="B2" s="113"/>
      <c r="C2" s="103" t="s">
        <v>1</v>
      </c>
      <c r="D2" s="98" t="s">
        <v>37</v>
      </c>
      <c r="E2" s="98"/>
      <c r="F2" s="98"/>
      <c r="G2" s="98" t="s">
        <v>2</v>
      </c>
      <c r="H2" s="98"/>
      <c r="I2" s="98"/>
      <c r="J2" s="92" t="s">
        <v>8</v>
      </c>
      <c r="K2" s="92" t="s">
        <v>306</v>
      </c>
      <c r="L2" s="92" t="s">
        <v>307</v>
      </c>
      <c r="M2" s="92" t="s">
        <v>308</v>
      </c>
      <c r="N2" s="92" t="s">
        <v>309</v>
      </c>
      <c r="O2" s="103" t="s">
        <v>3</v>
      </c>
    </row>
    <row r="3" spans="1:15" ht="15">
      <c r="A3" s="114"/>
      <c r="B3" s="115"/>
      <c r="C3" s="104"/>
      <c r="D3" s="19" t="s">
        <v>4</v>
      </c>
      <c r="E3" s="19" t="s">
        <v>5</v>
      </c>
      <c r="F3" s="19" t="s">
        <v>6</v>
      </c>
      <c r="G3" s="19" t="s">
        <v>4</v>
      </c>
      <c r="H3" s="19" t="s">
        <v>5</v>
      </c>
      <c r="I3" s="19" t="s">
        <v>6</v>
      </c>
      <c r="J3" s="94"/>
      <c r="K3" s="94"/>
      <c r="L3" s="94"/>
      <c r="M3" s="94"/>
      <c r="N3" s="94"/>
      <c r="O3" s="104"/>
    </row>
    <row r="4" spans="1:15" ht="15">
      <c r="A4" s="27">
        <v>4.0999999999999996</v>
      </c>
      <c r="B4" s="28" t="s">
        <v>13</v>
      </c>
      <c r="C4" s="27">
        <f>SUM(C5:C13)</f>
        <v>100</v>
      </c>
      <c r="D4" s="27">
        <f>SUM(D5:D13)</f>
        <v>48</v>
      </c>
      <c r="E4" s="27"/>
      <c r="F4" s="27">
        <f t="shared" ref="F4:G4" si="0">SUM(F5:F13)</f>
        <v>0</v>
      </c>
      <c r="G4" s="27">
        <f t="shared" si="0"/>
        <v>52</v>
      </c>
      <c r="H4" s="27"/>
      <c r="I4" s="27">
        <f t="shared" ref="I4:J4" si="1">SUM(I5:I13)</f>
        <v>0</v>
      </c>
      <c r="J4" s="27">
        <f t="shared" si="1"/>
        <v>0</v>
      </c>
      <c r="K4" s="75"/>
      <c r="L4" s="27"/>
      <c r="M4" s="75"/>
      <c r="N4" s="27"/>
      <c r="O4" s="29"/>
    </row>
    <row r="5" spans="1:15" ht="45">
      <c r="A5" s="21" t="s">
        <v>275</v>
      </c>
      <c r="B5" s="23" t="s">
        <v>162</v>
      </c>
      <c r="C5" s="24">
        <v>0</v>
      </c>
      <c r="D5" s="24">
        <f>50%*$C5</f>
        <v>0</v>
      </c>
      <c r="E5" s="24"/>
      <c r="F5" s="24">
        <f>IF(E5="完全符合",1,IF(E5="大部分符合",80%,IF(E5="部分符合",50%,0)))*D5</f>
        <v>0</v>
      </c>
      <c r="G5" s="24">
        <f>50%*$C5</f>
        <v>0</v>
      </c>
      <c r="H5" s="24"/>
      <c r="I5" s="24">
        <f>IF(H5="完全符合",1,IF(H5="大部分符合",80%,IF(H5="部分符合",50%,0)))*G5</f>
        <v>0</v>
      </c>
      <c r="J5" s="24">
        <f>F5+I5</f>
        <v>0</v>
      </c>
      <c r="K5" s="74"/>
      <c r="L5" s="24"/>
      <c r="M5" s="74"/>
      <c r="N5" s="24"/>
      <c r="O5" s="23"/>
    </row>
    <row r="6" spans="1:15" ht="30">
      <c r="A6" s="21" t="s">
        <v>276</v>
      </c>
      <c r="B6" s="23" t="s">
        <v>163</v>
      </c>
      <c r="C6" s="24">
        <v>10</v>
      </c>
      <c r="D6" s="24">
        <f>50%*$C6</f>
        <v>5</v>
      </c>
      <c r="E6" s="24"/>
      <c r="F6" s="24">
        <f>IF(E6="完全符合",1,IF(E6="大部分符合",80%,IF(E6="部分符合",50%,0)))*D6</f>
        <v>0</v>
      </c>
      <c r="G6" s="24">
        <f>50%*$C6</f>
        <v>5</v>
      </c>
      <c r="H6" s="24"/>
      <c r="I6" s="24">
        <f>IF(H6="完全符合",1,IF(H6="大部分符合",80%,IF(H6="部分符合",50%,0)))*G6</f>
        <v>0</v>
      </c>
      <c r="J6" s="24">
        <f t="shared" ref="J6:J9" si="2">F6+I6</f>
        <v>0</v>
      </c>
      <c r="K6" s="74"/>
      <c r="L6" s="24"/>
      <c r="M6" s="74"/>
      <c r="N6" s="24"/>
      <c r="O6" s="23"/>
    </row>
    <row r="7" spans="1:15" ht="45">
      <c r="A7" s="21" t="s">
        <v>277</v>
      </c>
      <c r="B7" s="23" t="s">
        <v>164</v>
      </c>
      <c r="C7" s="24">
        <v>10</v>
      </c>
      <c r="D7" s="24">
        <f>50%*$C7</f>
        <v>5</v>
      </c>
      <c r="E7" s="24"/>
      <c r="F7" s="24">
        <f>IF(E7="完全符合",1,IF(E7="大部分符合",80%,IF(E7="部分符合",50%,0)))*D7</f>
        <v>0</v>
      </c>
      <c r="G7" s="24">
        <f>50%*$C7</f>
        <v>5</v>
      </c>
      <c r="H7" s="24"/>
      <c r="I7" s="24">
        <f>IF(H7="完全符合",1,IF(H7="大部分符合",80%,IF(H7="部分符合",50%,0)))*G7</f>
        <v>0</v>
      </c>
      <c r="J7" s="24">
        <f t="shared" si="2"/>
        <v>0</v>
      </c>
      <c r="K7" s="74"/>
      <c r="L7" s="24"/>
      <c r="M7" s="74"/>
      <c r="N7" s="24"/>
      <c r="O7" s="23"/>
    </row>
    <row r="8" spans="1:15" ht="45">
      <c r="A8" s="21" t="s">
        <v>278</v>
      </c>
      <c r="B8" s="23" t="s">
        <v>165</v>
      </c>
      <c r="C8" s="24">
        <v>10</v>
      </c>
      <c r="D8" s="24">
        <f>50%*$C8</f>
        <v>5</v>
      </c>
      <c r="E8" s="24"/>
      <c r="F8" s="24">
        <f>IF(E8="完全符合",1,IF(E8="大部分符合",80%,IF(E8="部分符合",50%,0)))*D8</f>
        <v>0</v>
      </c>
      <c r="G8" s="24">
        <f>50%*$C8</f>
        <v>5</v>
      </c>
      <c r="H8" s="24"/>
      <c r="I8" s="24">
        <f>IF(H8="完全符合",1,IF(H8="大部分符合",80%,IF(H8="部分符合",50%,0)))*G8</f>
        <v>0</v>
      </c>
      <c r="J8" s="24">
        <f t="shared" si="2"/>
        <v>0</v>
      </c>
      <c r="K8" s="74"/>
      <c r="L8" s="24"/>
      <c r="M8" s="74"/>
      <c r="N8" s="24"/>
      <c r="O8" s="23"/>
    </row>
    <row r="9" spans="1:15" ht="45">
      <c r="A9" s="21" t="s">
        <v>279</v>
      </c>
      <c r="B9" s="23" t="s">
        <v>166</v>
      </c>
      <c r="C9" s="24">
        <v>10</v>
      </c>
      <c r="D9" s="24">
        <f>50%*$C9</f>
        <v>5</v>
      </c>
      <c r="E9" s="24"/>
      <c r="F9" s="24">
        <f>IF(E9="完全符合",1,IF(E9="大部分符合",80%,IF(E9="部分符合",50%,0)))*D9</f>
        <v>0</v>
      </c>
      <c r="G9" s="24">
        <f>50%*$C9</f>
        <v>5</v>
      </c>
      <c r="H9" s="24"/>
      <c r="I9" s="24">
        <f>IF(H9="完全符合",1,IF(H9="大部分符合",80%,IF(H9="部分符合",50%,0)))*G9</f>
        <v>0</v>
      </c>
      <c r="J9" s="24">
        <f t="shared" si="2"/>
        <v>0</v>
      </c>
      <c r="K9" s="74"/>
      <c r="L9" s="24"/>
      <c r="M9" s="74"/>
      <c r="N9" s="24"/>
      <c r="O9" s="23"/>
    </row>
    <row r="10" spans="1:15" ht="60">
      <c r="A10" s="52" t="s">
        <v>280</v>
      </c>
      <c r="B10" s="23" t="s">
        <v>167</v>
      </c>
      <c r="C10" s="24">
        <v>10</v>
      </c>
      <c r="D10" s="24">
        <f t="shared" ref="D10:D13" si="3">50%*$C10</f>
        <v>5</v>
      </c>
      <c r="E10" s="24"/>
      <c r="F10" s="24">
        <f t="shared" ref="F10:F13" si="4">IF(E10="完全符合",1,IF(E10="大部分符合",80%,IF(E10="部分符合",50%,0)))*D10</f>
        <v>0</v>
      </c>
      <c r="G10" s="24">
        <f t="shared" ref="G10:G13" si="5">50%*$C10</f>
        <v>5</v>
      </c>
      <c r="H10" s="24"/>
      <c r="I10" s="24">
        <f t="shared" ref="I10:I13" si="6">IF(H10="完全符合",1,IF(H10="大部分符合",80%,IF(H10="部分符合",50%,0)))*G10</f>
        <v>0</v>
      </c>
      <c r="J10" s="24">
        <f t="shared" ref="J10:J13" si="7">F10+I10</f>
        <v>0</v>
      </c>
      <c r="K10" s="74"/>
      <c r="L10" s="24"/>
      <c r="M10" s="74"/>
      <c r="N10" s="24"/>
      <c r="O10" s="23"/>
    </row>
    <row r="11" spans="1:15" ht="60">
      <c r="A11" s="52" t="s">
        <v>281</v>
      </c>
      <c r="B11" s="23" t="s">
        <v>168</v>
      </c>
      <c r="C11" s="24">
        <v>10</v>
      </c>
      <c r="D11" s="24">
        <f t="shared" si="3"/>
        <v>5</v>
      </c>
      <c r="E11" s="24"/>
      <c r="F11" s="24">
        <f t="shared" si="4"/>
        <v>0</v>
      </c>
      <c r="G11" s="24">
        <f t="shared" si="5"/>
        <v>5</v>
      </c>
      <c r="H11" s="24"/>
      <c r="I11" s="24">
        <f t="shared" si="6"/>
        <v>0</v>
      </c>
      <c r="J11" s="24">
        <f t="shared" si="7"/>
        <v>0</v>
      </c>
      <c r="K11" s="74"/>
      <c r="L11" s="24"/>
      <c r="M11" s="74"/>
      <c r="N11" s="24"/>
      <c r="O11" s="23"/>
    </row>
    <row r="12" spans="1:15" ht="45">
      <c r="A12" s="52" t="s">
        <v>282</v>
      </c>
      <c r="B12" s="23" t="s">
        <v>169</v>
      </c>
      <c r="C12" s="24">
        <v>10</v>
      </c>
      <c r="D12" s="24">
        <f>30%*$C12</f>
        <v>3</v>
      </c>
      <c r="E12" s="24"/>
      <c r="F12" s="24">
        <f t="shared" si="4"/>
        <v>0</v>
      </c>
      <c r="G12" s="24">
        <f>70%*$C12</f>
        <v>7</v>
      </c>
      <c r="H12" s="24"/>
      <c r="I12" s="24">
        <f t="shared" si="6"/>
        <v>0</v>
      </c>
      <c r="J12" s="24">
        <f t="shared" si="7"/>
        <v>0</v>
      </c>
      <c r="K12" s="74"/>
      <c r="L12" s="24"/>
      <c r="M12" s="74"/>
      <c r="N12" s="24"/>
      <c r="O12" s="23" t="s">
        <v>222</v>
      </c>
    </row>
    <row r="13" spans="1:15" ht="75">
      <c r="A13" s="52" t="s">
        <v>283</v>
      </c>
      <c r="B13" s="23" t="s">
        <v>170</v>
      </c>
      <c r="C13" s="24">
        <v>30</v>
      </c>
      <c r="D13" s="24">
        <f t="shared" si="3"/>
        <v>15</v>
      </c>
      <c r="E13" s="24"/>
      <c r="F13" s="24">
        <f t="shared" si="4"/>
        <v>0</v>
      </c>
      <c r="G13" s="24">
        <f t="shared" si="5"/>
        <v>15</v>
      </c>
      <c r="H13" s="24"/>
      <c r="I13" s="24">
        <f t="shared" si="6"/>
        <v>0</v>
      </c>
      <c r="J13" s="24">
        <f t="shared" si="7"/>
        <v>0</v>
      </c>
      <c r="K13" s="74"/>
      <c r="L13" s="24"/>
      <c r="M13" s="74"/>
      <c r="N13" s="24"/>
      <c r="O13" s="23"/>
    </row>
    <row r="14" spans="1:15" ht="120">
      <c r="A14" s="33" t="s">
        <v>284</v>
      </c>
      <c r="B14" s="34" t="s">
        <v>171</v>
      </c>
      <c r="C14" s="35">
        <v>1</v>
      </c>
      <c r="D14" s="35"/>
      <c r="E14" s="9"/>
      <c r="F14" s="35"/>
      <c r="G14" s="35"/>
      <c r="H14" s="9"/>
      <c r="I14" s="35"/>
      <c r="J14" s="9">
        <f>IF(AND(E14="完全符合",H14="完全符合"),C14,0)</f>
        <v>0</v>
      </c>
      <c r="K14" s="72"/>
      <c r="L14" s="35"/>
      <c r="M14" s="76"/>
      <c r="N14" s="35"/>
      <c r="O14" s="34"/>
    </row>
    <row r="15" spans="1:15" ht="60">
      <c r="A15" s="33" t="s">
        <v>285</v>
      </c>
      <c r="B15" s="34" t="s">
        <v>172</v>
      </c>
      <c r="C15" s="35">
        <v>1</v>
      </c>
      <c r="D15" s="35"/>
      <c r="E15" s="9"/>
      <c r="F15" s="35"/>
      <c r="G15" s="35"/>
      <c r="H15" s="9"/>
      <c r="I15" s="35"/>
      <c r="J15" s="9">
        <f>IF(AND(E15="完全符合",H15="完全符合"),C15,0)</f>
        <v>0</v>
      </c>
      <c r="K15" s="72"/>
      <c r="L15" s="35"/>
      <c r="M15" s="76"/>
      <c r="N15" s="35"/>
      <c r="O15" s="34"/>
    </row>
    <row r="16" spans="1:15" ht="30">
      <c r="A16" s="33" t="s">
        <v>286</v>
      </c>
      <c r="B16" s="34" t="s">
        <v>173</v>
      </c>
      <c r="C16" s="35">
        <v>1</v>
      </c>
      <c r="D16" s="35"/>
      <c r="E16" s="9"/>
      <c r="F16" s="35"/>
      <c r="G16" s="35"/>
      <c r="H16" s="9"/>
      <c r="I16" s="35"/>
      <c r="J16" s="9">
        <f>IF(AND(E16="完全符合",H16="完全符合"),C16,0)</f>
        <v>0</v>
      </c>
      <c r="K16" s="72"/>
      <c r="L16" s="35"/>
      <c r="M16" s="76"/>
      <c r="N16" s="35"/>
      <c r="O16" s="34"/>
    </row>
    <row r="17" spans="1:15" ht="15">
      <c r="A17" s="105" t="s">
        <v>39</v>
      </c>
      <c r="B17" s="106"/>
      <c r="C17" s="27">
        <f>C4</f>
        <v>100</v>
      </c>
      <c r="D17" s="27">
        <f>D4</f>
        <v>48</v>
      </c>
      <c r="E17" s="27"/>
      <c r="F17" s="27">
        <f>F4</f>
        <v>0</v>
      </c>
      <c r="G17" s="27">
        <f>G4</f>
        <v>52</v>
      </c>
      <c r="H17" s="27"/>
      <c r="I17" s="27">
        <f>I4</f>
        <v>0</v>
      </c>
      <c r="J17" s="27">
        <f>J4</f>
        <v>0</v>
      </c>
      <c r="K17" s="75"/>
      <c r="L17" s="27"/>
      <c r="M17" s="75"/>
      <c r="N17" s="27"/>
      <c r="O17" s="27"/>
    </row>
    <row r="18" spans="1:15" ht="15">
      <c r="A18" s="96" t="s">
        <v>38</v>
      </c>
      <c r="B18" s="97"/>
      <c r="C18" s="6">
        <f>SUM(C14,C15:C16)</f>
        <v>3</v>
      </c>
      <c r="D18" s="6"/>
      <c r="E18" s="6"/>
      <c r="F18" s="6"/>
      <c r="G18" s="6"/>
      <c r="H18" s="6"/>
      <c r="I18" s="6"/>
      <c r="J18" s="6">
        <f>SUM(J14,J15:J16)</f>
        <v>0</v>
      </c>
      <c r="K18" s="71"/>
      <c r="L18" s="6"/>
      <c r="M18" s="71"/>
      <c r="N18" s="6"/>
      <c r="O18" s="6"/>
    </row>
    <row r="19" spans="1:15" ht="15">
      <c r="A19" s="95" t="s">
        <v>41</v>
      </c>
      <c r="B19" s="95" t="s">
        <v>40</v>
      </c>
      <c r="C19" s="21"/>
      <c r="D19" s="21"/>
      <c r="E19" s="21"/>
      <c r="F19" s="21"/>
      <c r="G19" s="21"/>
      <c r="H19" s="21"/>
      <c r="I19" s="21"/>
      <c r="J19" s="21">
        <f>SUMIFS(D5:D16,E5:E16,"不适用")+SUMIFS(G5:G16,H5:H16,"不适用")</f>
        <v>0</v>
      </c>
      <c r="K19" s="73"/>
      <c r="L19" s="21"/>
      <c r="M19" s="73"/>
      <c r="N19" s="21"/>
      <c r="O19" s="21"/>
    </row>
  </sheetData>
  <protectedRanges>
    <protectedRange sqref="L1:S1048576 A1:B1048576 H1:H1048576 E1:E1048576" name="区域1"/>
  </protectedRanges>
  <mergeCells count="13">
    <mergeCell ref="A18:B18"/>
    <mergeCell ref="A19:B19"/>
    <mergeCell ref="O2:O3"/>
    <mergeCell ref="D2:F2"/>
    <mergeCell ref="G2:I2"/>
    <mergeCell ref="J2:J3"/>
    <mergeCell ref="A2:B3"/>
    <mergeCell ref="C2:C3"/>
    <mergeCell ref="A17:B17"/>
    <mergeCell ref="K2:K3"/>
    <mergeCell ref="M2:M3"/>
    <mergeCell ref="L2:L3"/>
    <mergeCell ref="N2:N3"/>
  </mergeCells>
  <phoneticPr fontId="7" type="noConversion"/>
  <dataValidations count="2">
    <dataValidation type="list" showInputMessage="1" showErrorMessage="1" sqref="H5:H13 E5:E13">
      <formula1>" ,完全符合,大部分符合,部分符合,不符合,不适用"</formula1>
    </dataValidation>
    <dataValidation type="list" showInputMessage="1" showErrorMessage="1" sqref="E14:E16 H14:H16">
      <formula1>"完全符合,不符合"</formula1>
    </dataValidation>
  </dataValidations>
  <pageMargins left="0.7" right="0.7" top="0.75" bottom="0.75" header="0.3" footer="0.3"/>
  <pageSetup paperSize="9" orientation="portrait" horizontalDpi="300" verticalDpi="0" copies="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tabSelected="1" topLeftCell="F1" zoomScale="80" zoomScaleNormal="80" workbookViewId="0">
      <selection activeCell="N8" sqref="N8"/>
    </sheetView>
  </sheetViews>
  <sheetFormatPr defaultColWidth="9" defaultRowHeight="14.5"/>
  <cols>
    <col min="1" max="1" width="20.6328125" style="1" customWidth="1"/>
    <col min="2" max="2" width="48.36328125" style="1" customWidth="1"/>
    <col min="3" max="3" width="9.6328125" style="1" customWidth="1"/>
    <col min="4" max="4" width="9.81640625" style="1" customWidth="1"/>
    <col min="5" max="5" width="9.90625" style="1" customWidth="1"/>
    <col min="6" max="6" width="9.6328125" style="1" customWidth="1"/>
    <col min="7" max="7" width="10.1796875" style="1" customWidth="1"/>
    <col min="8" max="8" width="10.6328125" style="1" customWidth="1"/>
    <col min="9" max="9" width="9.90625" style="1" customWidth="1"/>
    <col min="10" max="10" width="14.90625" style="1" customWidth="1"/>
    <col min="11" max="11" width="24.1796875" style="77" customWidth="1"/>
    <col min="12" max="12" width="24.1796875" style="1" customWidth="1"/>
    <col min="13" max="13" width="24.1796875" style="77" customWidth="1"/>
    <col min="14" max="14" width="24.1796875" style="1" customWidth="1"/>
    <col min="15" max="15" width="39.36328125" style="1" customWidth="1"/>
    <col min="16" max="16384" width="9" style="1"/>
  </cols>
  <sheetData>
    <row r="1" spans="1:15" ht="20">
      <c r="A1" s="2" t="s">
        <v>17</v>
      </c>
    </row>
    <row r="2" spans="1:15" ht="15">
      <c r="A2" s="116" t="s">
        <v>0</v>
      </c>
      <c r="B2" s="117"/>
      <c r="C2" s="92" t="s">
        <v>1</v>
      </c>
      <c r="D2" s="98" t="s">
        <v>37</v>
      </c>
      <c r="E2" s="98"/>
      <c r="F2" s="98"/>
      <c r="G2" s="98" t="s">
        <v>2</v>
      </c>
      <c r="H2" s="98"/>
      <c r="I2" s="98"/>
      <c r="J2" s="92" t="s">
        <v>8</v>
      </c>
      <c r="K2" s="92" t="s">
        <v>306</v>
      </c>
      <c r="L2" s="92" t="s">
        <v>307</v>
      </c>
      <c r="M2" s="92" t="s">
        <v>308</v>
      </c>
      <c r="N2" s="92" t="s">
        <v>309</v>
      </c>
      <c r="O2" s="92" t="s">
        <v>3</v>
      </c>
    </row>
    <row r="3" spans="1:15" ht="15">
      <c r="A3" s="118"/>
      <c r="B3" s="119"/>
      <c r="C3" s="94"/>
      <c r="D3" s="19" t="s">
        <v>4</v>
      </c>
      <c r="E3" s="19" t="s">
        <v>5</v>
      </c>
      <c r="F3" s="19" t="s">
        <v>6</v>
      </c>
      <c r="G3" s="19" t="s">
        <v>4</v>
      </c>
      <c r="H3" s="19" t="s">
        <v>5</v>
      </c>
      <c r="I3" s="19" t="s">
        <v>6</v>
      </c>
      <c r="J3" s="94"/>
      <c r="K3" s="94"/>
      <c r="L3" s="94"/>
      <c r="M3" s="94"/>
      <c r="N3" s="94"/>
      <c r="O3" s="94"/>
    </row>
    <row r="4" spans="1:15" ht="30">
      <c r="A4" s="27">
        <v>5.0999999999999996</v>
      </c>
      <c r="B4" s="28" t="s">
        <v>14</v>
      </c>
      <c r="C4" s="27">
        <f>SUM(C5:C12)</f>
        <v>100</v>
      </c>
      <c r="D4" s="27">
        <f>SUM(D5:D12)</f>
        <v>30</v>
      </c>
      <c r="E4" s="27"/>
      <c r="F4" s="27">
        <f>SUM(F5:F12)</f>
        <v>0</v>
      </c>
      <c r="G4" s="27">
        <f>SUM(G5:G12)</f>
        <v>70</v>
      </c>
      <c r="H4" s="27"/>
      <c r="I4" s="27">
        <f>SUM(I5:I12)</f>
        <v>0</v>
      </c>
      <c r="J4" s="27">
        <f>SUM(J5:J12)</f>
        <v>0</v>
      </c>
      <c r="K4" s="82"/>
      <c r="L4" s="27"/>
      <c r="M4" s="82"/>
      <c r="N4" s="27"/>
      <c r="O4" s="29" t="s">
        <v>174</v>
      </c>
    </row>
    <row r="5" spans="1:15" ht="75">
      <c r="A5" s="19" t="s">
        <v>287</v>
      </c>
      <c r="B5" s="4" t="s">
        <v>175</v>
      </c>
      <c r="C5" s="5">
        <v>15</v>
      </c>
      <c r="D5" s="24">
        <f t="shared" ref="D5:D12" si="0">30%*$C5</f>
        <v>4.5</v>
      </c>
      <c r="E5" s="24"/>
      <c r="F5" s="24">
        <f t="shared" ref="F5:F12" si="1">IF(E5="完全符合",1,IF(E5="大部分符合",80%,IF(E5="部分符合",50%,0)))*D5</f>
        <v>0</v>
      </c>
      <c r="G5" s="24">
        <f t="shared" ref="G5:G12" si="2">70%*$C5</f>
        <v>10.5</v>
      </c>
      <c r="H5" s="24"/>
      <c r="I5" s="24">
        <f t="shared" ref="I5:I12" si="3">IF(H5="完全符合",1,IF(H5="大部分符合",80%,IF(H5="部分符合",50%,0)))*G5</f>
        <v>0</v>
      </c>
      <c r="J5" s="24">
        <f t="shared" ref="J5:J12" si="4">F5+I5</f>
        <v>0</v>
      </c>
      <c r="K5" s="81"/>
      <c r="L5" s="5"/>
      <c r="M5" s="78"/>
      <c r="N5" s="5"/>
      <c r="O5" s="4"/>
    </row>
    <row r="6" spans="1:15" ht="60">
      <c r="A6" s="19" t="s">
        <v>288</v>
      </c>
      <c r="B6" s="4" t="s">
        <v>302</v>
      </c>
      <c r="C6" s="5">
        <v>10</v>
      </c>
      <c r="D6" s="24">
        <f t="shared" si="0"/>
        <v>3</v>
      </c>
      <c r="E6" s="24"/>
      <c r="F6" s="24">
        <f t="shared" si="1"/>
        <v>0</v>
      </c>
      <c r="G6" s="24">
        <f t="shared" si="2"/>
        <v>7</v>
      </c>
      <c r="H6" s="24"/>
      <c r="I6" s="24">
        <f t="shared" si="3"/>
        <v>0</v>
      </c>
      <c r="J6" s="24">
        <f t="shared" si="4"/>
        <v>0</v>
      </c>
      <c r="K6" s="81"/>
      <c r="L6" s="5"/>
      <c r="M6" s="78"/>
      <c r="N6" s="5"/>
      <c r="O6" s="4"/>
    </row>
    <row r="7" spans="1:15" ht="60">
      <c r="A7" s="19" t="s">
        <v>289</v>
      </c>
      <c r="B7" s="4" t="s">
        <v>176</v>
      </c>
      <c r="C7" s="5">
        <v>15</v>
      </c>
      <c r="D7" s="24">
        <f t="shared" si="0"/>
        <v>4.5</v>
      </c>
      <c r="E7" s="24"/>
      <c r="F7" s="24">
        <f t="shared" si="1"/>
        <v>0</v>
      </c>
      <c r="G7" s="24">
        <f t="shared" si="2"/>
        <v>10.5</v>
      </c>
      <c r="H7" s="24"/>
      <c r="I7" s="24">
        <f t="shared" si="3"/>
        <v>0</v>
      </c>
      <c r="J7" s="24">
        <f t="shared" si="4"/>
        <v>0</v>
      </c>
      <c r="K7" s="81"/>
      <c r="L7" s="5"/>
      <c r="M7" s="78"/>
      <c r="N7" s="5"/>
      <c r="O7" s="4"/>
    </row>
    <row r="8" spans="1:15" ht="90">
      <c r="A8" s="50" t="s">
        <v>290</v>
      </c>
      <c r="B8" s="4" t="s">
        <v>303</v>
      </c>
      <c r="C8" s="5">
        <v>10</v>
      </c>
      <c r="D8" s="24">
        <f t="shared" si="0"/>
        <v>3</v>
      </c>
      <c r="E8" s="24"/>
      <c r="F8" s="24">
        <f t="shared" si="1"/>
        <v>0</v>
      </c>
      <c r="G8" s="24">
        <f t="shared" si="2"/>
        <v>7</v>
      </c>
      <c r="H8" s="24"/>
      <c r="I8" s="24">
        <f t="shared" si="3"/>
        <v>0</v>
      </c>
      <c r="J8" s="24">
        <f t="shared" si="4"/>
        <v>0</v>
      </c>
      <c r="K8" s="81"/>
      <c r="L8" s="5"/>
      <c r="M8" s="78"/>
      <c r="N8" s="5"/>
      <c r="O8" s="4"/>
    </row>
    <row r="9" spans="1:15" ht="45">
      <c r="A9" s="50" t="s">
        <v>291</v>
      </c>
      <c r="B9" s="4" t="s">
        <v>304</v>
      </c>
      <c r="C9" s="5">
        <v>20</v>
      </c>
      <c r="D9" s="24">
        <f t="shared" si="0"/>
        <v>6</v>
      </c>
      <c r="E9" s="24"/>
      <c r="F9" s="24">
        <f t="shared" si="1"/>
        <v>0</v>
      </c>
      <c r="G9" s="24">
        <f t="shared" si="2"/>
        <v>14</v>
      </c>
      <c r="H9" s="24"/>
      <c r="I9" s="24">
        <f t="shared" si="3"/>
        <v>0</v>
      </c>
      <c r="J9" s="24">
        <f t="shared" si="4"/>
        <v>0</v>
      </c>
      <c r="K9" s="81"/>
      <c r="L9" s="5"/>
      <c r="M9" s="78"/>
      <c r="N9" s="5"/>
      <c r="O9" s="4"/>
    </row>
    <row r="10" spans="1:15" ht="45">
      <c r="A10" s="19" t="s">
        <v>292</v>
      </c>
      <c r="B10" s="4" t="s">
        <v>177</v>
      </c>
      <c r="C10" s="5">
        <v>10</v>
      </c>
      <c r="D10" s="24">
        <f t="shared" si="0"/>
        <v>3</v>
      </c>
      <c r="E10" s="24"/>
      <c r="F10" s="24">
        <f t="shared" si="1"/>
        <v>0</v>
      </c>
      <c r="G10" s="24">
        <f t="shared" si="2"/>
        <v>7</v>
      </c>
      <c r="H10" s="24"/>
      <c r="I10" s="24">
        <f t="shared" si="3"/>
        <v>0</v>
      </c>
      <c r="J10" s="24">
        <f t="shared" si="4"/>
        <v>0</v>
      </c>
      <c r="K10" s="81"/>
      <c r="L10" s="5"/>
      <c r="M10" s="78"/>
      <c r="N10" s="5"/>
      <c r="O10" s="10"/>
    </row>
    <row r="11" spans="1:15" ht="45">
      <c r="A11" s="19" t="s">
        <v>293</v>
      </c>
      <c r="B11" s="4" t="s">
        <v>178</v>
      </c>
      <c r="C11" s="5">
        <v>10</v>
      </c>
      <c r="D11" s="24">
        <f t="shared" si="0"/>
        <v>3</v>
      </c>
      <c r="E11" s="24"/>
      <c r="F11" s="24">
        <f t="shared" si="1"/>
        <v>0</v>
      </c>
      <c r="G11" s="24">
        <f t="shared" si="2"/>
        <v>7</v>
      </c>
      <c r="H11" s="24"/>
      <c r="I11" s="24">
        <f t="shared" si="3"/>
        <v>0</v>
      </c>
      <c r="J11" s="24">
        <f t="shared" si="4"/>
        <v>0</v>
      </c>
      <c r="K11" s="81"/>
      <c r="L11" s="5"/>
      <c r="M11" s="78"/>
      <c r="N11" s="5"/>
      <c r="O11" s="10"/>
    </row>
    <row r="12" spans="1:15" ht="15">
      <c r="A12" s="19" t="s">
        <v>294</v>
      </c>
      <c r="B12" s="4" t="s">
        <v>179</v>
      </c>
      <c r="C12" s="5">
        <v>10</v>
      </c>
      <c r="D12" s="24">
        <f t="shared" si="0"/>
        <v>3</v>
      </c>
      <c r="E12" s="24"/>
      <c r="F12" s="24">
        <f t="shared" si="1"/>
        <v>0</v>
      </c>
      <c r="G12" s="24">
        <f t="shared" si="2"/>
        <v>7</v>
      </c>
      <c r="H12" s="24"/>
      <c r="I12" s="24">
        <f t="shared" si="3"/>
        <v>0</v>
      </c>
      <c r="J12" s="24">
        <f t="shared" si="4"/>
        <v>0</v>
      </c>
      <c r="K12" s="81"/>
      <c r="L12" s="5"/>
      <c r="M12" s="78"/>
      <c r="N12" s="5"/>
      <c r="O12" s="4"/>
    </row>
    <row r="13" spans="1:15" ht="15">
      <c r="A13" s="105" t="s">
        <v>39</v>
      </c>
      <c r="B13" s="106"/>
      <c r="C13" s="27">
        <f>C4</f>
        <v>100</v>
      </c>
      <c r="D13" s="27">
        <f>D4</f>
        <v>30</v>
      </c>
      <c r="E13" s="27"/>
      <c r="F13" s="27">
        <f>F4</f>
        <v>0</v>
      </c>
      <c r="G13" s="27">
        <f>G4</f>
        <v>70</v>
      </c>
      <c r="H13" s="27"/>
      <c r="I13" s="27">
        <f>I4</f>
        <v>0</v>
      </c>
      <c r="J13" s="27">
        <f>J4</f>
        <v>0</v>
      </c>
      <c r="K13" s="82"/>
      <c r="L13" s="27"/>
      <c r="M13" s="82"/>
      <c r="N13" s="27"/>
      <c r="O13" s="27"/>
    </row>
    <row r="14" spans="1:15" ht="15">
      <c r="A14" s="96" t="s">
        <v>38</v>
      </c>
      <c r="B14" s="97"/>
      <c r="C14" s="6"/>
      <c r="D14" s="6"/>
      <c r="E14" s="6"/>
      <c r="F14" s="6"/>
      <c r="G14" s="6"/>
      <c r="H14" s="6"/>
      <c r="I14" s="6"/>
      <c r="J14" s="6">
        <v>0</v>
      </c>
      <c r="K14" s="79"/>
      <c r="L14" s="6"/>
      <c r="M14" s="79"/>
      <c r="N14" s="6"/>
      <c r="O14" s="6"/>
    </row>
    <row r="15" spans="1:15" ht="15">
      <c r="A15" s="95" t="s">
        <v>41</v>
      </c>
      <c r="B15" s="95" t="s">
        <v>40</v>
      </c>
      <c r="C15" s="21"/>
      <c r="D15" s="21"/>
      <c r="E15" s="21"/>
      <c r="F15" s="21"/>
      <c r="G15" s="21"/>
      <c r="H15" s="21"/>
      <c r="I15" s="21"/>
      <c r="J15" s="21">
        <f>SUMIFS(D5:D12,E5:E12,"不适用")+SUMIFS(G5:G12,H5:H12,"不适用")</f>
        <v>0</v>
      </c>
      <c r="K15" s="80"/>
      <c r="L15" s="21"/>
      <c r="M15" s="80"/>
      <c r="N15" s="21"/>
      <c r="O15" s="21"/>
    </row>
  </sheetData>
  <protectedRanges>
    <protectedRange sqref="H1:H1048576 E1:E1048576 A1:B1048576 L1:S1048576" name="区域1"/>
  </protectedRanges>
  <mergeCells count="13">
    <mergeCell ref="A13:B13"/>
    <mergeCell ref="A14:B14"/>
    <mergeCell ref="A15:B15"/>
    <mergeCell ref="A2:B3"/>
    <mergeCell ref="C2:C3"/>
    <mergeCell ref="O2:O3"/>
    <mergeCell ref="D2:F2"/>
    <mergeCell ref="G2:I2"/>
    <mergeCell ref="J2:J3"/>
    <mergeCell ref="K2:K3"/>
    <mergeCell ref="M2:M3"/>
    <mergeCell ref="L2:L3"/>
    <mergeCell ref="N2:N3"/>
  </mergeCells>
  <phoneticPr fontId="7" type="noConversion"/>
  <dataValidations count="1">
    <dataValidation type="list" showInputMessage="1" showErrorMessage="1" sqref="E5:E12 H5:H12">
      <formula1>" ,完全符合,大部分符合,部分符合,不符合,不适用"</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封面</vt:lpstr>
      <vt:lpstr>评估说明</vt:lpstr>
      <vt:lpstr>评分结果汇总表</vt:lpstr>
      <vt:lpstr>一、基础与环境</vt:lpstr>
      <vt:lpstr>二、控制与流程</vt:lpstr>
      <vt:lpstr>三、模型与工具</vt:lpstr>
      <vt:lpstr>四、绩效考核</vt:lpstr>
      <vt:lpstr>五、资产负债管理报告</vt:lpstr>
    </vt:vector>
  </TitlesOfParts>
  <Company>Ernst &amp; Young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 Yu</dc:creator>
  <cp:lastModifiedBy>Shi, Diane (BJ/RC)</cp:lastModifiedBy>
  <dcterms:created xsi:type="dcterms:W3CDTF">2017-04-26T06:45:22Z</dcterms:created>
  <dcterms:modified xsi:type="dcterms:W3CDTF">2019-03-22T08:16:07Z</dcterms:modified>
</cp:coreProperties>
</file>